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andres.quiroga1\Downloads\"/>
    </mc:Choice>
  </mc:AlternateContent>
  <xr:revisionPtr revIDLastSave="0" documentId="13_ncr:1_{D0645591-5D71-46FC-B366-FEDCFE7C1619}" xr6:coauthVersionLast="47" xr6:coauthVersionMax="47" xr10:uidLastSave="{00000000-0000-0000-0000-000000000000}"/>
  <bookViews>
    <workbookView xWindow="-120" yWindow="-120" windowWidth="20730" windowHeight="11040" firstSheet="2" activeTab="5" xr2:uid="{56671601-839E-4E0B-9821-2321AFF653EC}"/>
  </bookViews>
  <sheets>
    <sheet name="Hoja1" sheetId="1" r:id="rId1"/>
    <sheet name="Diagrama entidad relacion" sheetId="2" r:id="rId2"/>
    <sheet name="Informacion" sheetId="4" r:id="rId3"/>
    <sheet name="Diagrama relacional" sheetId="3" r:id="rId4"/>
    <sheet name="Diccionario de datos" sheetId="5" r:id="rId5"/>
    <sheet name="Consultas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36" i="4" l="1"/>
  <c r="AJ35" i="4"/>
  <c r="W30" i="4"/>
  <c r="W31" i="4" s="1"/>
  <c r="W32" i="4" s="1"/>
  <c r="W33" i="4" s="1"/>
  <c r="W34" i="4" s="1"/>
  <c r="W35" i="4" s="1"/>
  <c r="W36" i="4" s="1"/>
  <c r="W37" i="4" s="1"/>
  <c r="W38" i="4" s="1"/>
  <c r="W39" i="4" s="1"/>
  <c r="W40" i="4" s="1"/>
  <c r="W41" i="4" s="1"/>
  <c r="W42" i="4" s="1"/>
  <c r="W43" i="4" s="1"/>
  <c r="W44" i="4" s="1"/>
  <c r="W45" i="4" s="1"/>
  <c r="W46" i="4" s="1"/>
  <c r="W47" i="4" s="1"/>
  <c r="W48" i="4" s="1"/>
  <c r="AL23" i="4"/>
  <c r="AH22" i="4"/>
  <c r="S34" i="4"/>
  <c r="S24" i="4"/>
  <c r="AJ23" i="4" s="1"/>
  <c r="S21" i="4"/>
  <c r="AL61" i="4"/>
  <c r="P76" i="4"/>
  <c r="P77" i="4" s="1"/>
  <c r="P78" i="4" s="1"/>
  <c r="P79" i="4" s="1"/>
  <c r="P80" i="4" s="1"/>
  <c r="P81" i="4" s="1"/>
  <c r="P82" i="4" s="1"/>
  <c r="P83" i="4" s="1"/>
  <c r="L19" i="4"/>
  <c r="L20" i="4" s="1"/>
  <c r="L21" i="4" s="1"/>
  <c r="L22" i="4" s="1"/>
  <c r="L23" i="4" s="1"/>
  <c r="L24" i="4" s="1"/>
  <c r="L25" i="4" s="1"/>
  <c r="L26" i="4" s="1"/>
  <c r="L27" i="4" s="1"/>
  <c r="L28" i="4" s="1"/>
  <c r="L29" i="4" s="1"/>
  <c r="L30" i="4" s="1"/>
  <c r="L31" i="4" s="1"/>
  <c r="L32" i="4" s="1"/>
  <c r="L33" i="4" s="1"/>
  <c r="L34" i="4" s="1"/>
  <c r="L35" i="4" s="1"/>
  <c r="L36" i="4" s="1"/>
  <c r="L37" i="4" s="1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V30" i="4"/>
  <c r="V31" i="4" s="1"/>
  <c r="V32" i="4" s="1"/>
  <c r="V33" i="4" s="1"/>
  <c r="V34" i="4" s="1"/>
  <c r="V35" i="4" s="1"/>
  <c r="V36" i="4" s="1"/>
  <c r="V37" i="4" s="1"/>
  <c r="V38" i="4" s="1"/>
  <c r="V39" i="4" s="1"/>
  <c r="V40" i="4" s="1"/>
  <c r="V41" i="4" s="1"/>
  <c r="V42" i="4" s="1"/>
  <c r="V43" i="4" s="1"/>
  <c r="V44" i="4" s="1"/>
  <c r="V45" i="4" s="1"/>
  <c r="V46" i="4" s="1"/>
  <c r="V47" i="4" s="1"/>
  <c r="V48" i="4" s="1"/>
  <c r="V49" i="4" s="1"/>
  <c r="V50" i="4" s="1"/>
  <c r="V51" i="4" s="1"/>
  <c r="V52" i="4" s="1"/>
  <c r="V53" i="4" s="1"/>
  <c r="V54" i="4" s="1"/>
  <c r="V55" i="4" s="1"/>
  <c r="V56" i="4" s="1"/>
  <c r="V57" i="4" s="1"/>
  <c r="V58" i="4" s="1"/>
  <c r="V59" i="4" s="1"/>
  <c r="V60" i="4" s="1"/>
  <c r="V61" i="4" s="1"/>
  <c r="V62" i="4" s="1"/>
  <c r="V63" i="4" s="1"/>
  <c r="V64" i="4" s="1"/>
  <c r="V65" i="4" s="1"/>
  <c r="V66" i="4" s="1"/>
  <c r="V67" i="4" s="1"/>
  <c r="V68" i="4" s="1"/>
  <c r="V69" i="4" s="1"/>
  <c r="V70" i="4" s="1"/>
  <c r="AL50" i="4"/>
  <c r="AH51" i="4" s="1"/>
  <c r="AL51" i="4" s="1"/>
  <c r="AH52" i="4" s="1"/>
  <c r="AL52" i="4" s="1"/>
  <c r="AH53" i="4" s="1"/>
  <c r="AL53" i="4" s="1"/>
  <c r="AH54" i="4" s="1"/>
  <c r="AL54" i="4" s="1"/>
  <c r="AH55" i="4" s="1"/>
  <c r="AL55" i="4" s="1"/>
  <c r="AH56" i="4" s="1"/>
  <c r="AL56" i="4" s="1"/>
  <c r="AH57" i="4" s="1"/>
  <c r="AL57" i="4" s="1"/>
  <c r="AL16" i="4"/>
  <c r="AH17" i="4" s="1"/>
  <c r="AL17" i="4" s="1"/>
  <c r="AH18" i="4" s="1"/>
  <c r="AL18" i="4" s="1"/>
  <c r="AH19" i="4" s="1"/>
  <c r="AL19" i="4" s="1"/>
  <c r="AH20" i="4" s="1"/>
  <c r="AL20" i="4" s="1"/>
  <c r="AH21" i="4" s="1"/>
  <c r="AL21" i="4" s="1"/>
  <c r="AL22" i="4" s="1"/>
  <c r="AH23" i="4" s="1"/>
  <c r="AH24" i="4" s="1"/>
  <c r="AL24" i="4" s="1"/>
  <c r="AH25" i="4" s="1"/>
  <c r="AL25" i="4" s="1"/>
  <c r="AH26" i="4" s="1"/>
  <c r="AL26" i="4" s="1"/>
  <c r="AH27" i="4" s="1"/>
  <c r="AL27" i="4" s="1"/>
  <c r="AH28" i="4" s="1"/>
  <c r="AL28" i="4" s="1"/>
  <c r="AH29" i="4" s="1"/>
  <c r="AL29" i="4" s="1"/>
  <c r="AH30" i="4" s="1"/>
  <c r="AL30" i="4" s="1"/>
  <c r="AH31" i="4" s="1"/>
  <c r="AL31" i="4" s="1"/>
  <c r="AH32" i="4" s="1"/>
  <c r="AL32" i="4" s="1"/>
  <c r="AH33" i="4" s="1"/>
  <c r="AL33" i="4" s="1"/>
  <c r="AH34" i="4" s="1"/>
  <c r="AL34" i="4" s="1"/>
  <c r="AH35" i="4" s="1"/>
  <c r="AL35" i="4" s="1"/>
  <c r="AH36" i="4" s="1"/>
  <c r="AL36" i="4" s="1"/>
  <c r="AH37" i="4" s="1"/>
  <c r="AL37" i="4" s="1"/>
  <c r="AH38" i="4" s="1"/>
  <c r="AL38" i="4" s="1"/>
  <c r="AH39" i="4" s="1"/>
  <c r="AL39" i="4" s="1"/>
  <c r="AJ46" i="4"/>
  <c r="AJ28" i="4"/>
  <c r="S23" i="4"/>
  <c r="AJ22" i="4" s="1"/>
  <c r="S25" i="4"/>
  <c r="S26" i="4"/>
  <c r="S27" i="4"/>
  <c r="S28" i="4"/>
  <c r="S29" i="4"/>
  <c r="S30" i="4"/>
  <c r="S31" i="4"/>
  <c r="S32" i="4"/>
  <c r="S33" i="4"/>
  <c r="AJ30" i="4" s="1"/>
  <c r="S35" i="4"/>
  <c r="AJ32" i="4" s="1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AJ47" i="4" s="1"/>
  <c r="S56" i="4"/>
  <c r="AJ48" i="4" s="1"/>
  <c r="S57" i="4"/>
  <c r="AJ49" i="4" s="1"/>
  <c r="S58" i="4"/>
  <c r="S59" i="4"/>
  <c r="S60" i="4"/>
  <c r="S61" i="4"/>
  <c r="S62" i="4"/>
  <c r="S63" i="4"/>
  <c r="S64" i="4"/>
  <c r="S65" i="4"/>
  <c r="S18" i="4"/>
  <c r="S19" i="4"/>
  <c r="S20" i="4"/>
  <c r="S22" i="4"/>
  <c r="S17" i="4"/>
  <c r="AJ16" i="4" s="1"/>
  <c r="AB17" i="4"/>
  <c r="AB18" i="4" s="1"/>
  <c r="AB19" i="4" s="1"/>
  <c r="AB20" i="4" s="1"/>
  <c r="AB21" i="4" s="1"/>
  <c r="AB22" i="4" s="1"/>
  <c r="AB23" i="4" s="1"/>
  <c r="AB24" i="4" s="1"/>
  <c r="AB25" i="4" s="1"/>
  <c r="AB26" i="4" s="1"/>
  <c r="AB27" i="4" s="1"/>
  <c r="AB28" i="4" s="1"/>
  <c r="AB29" i="4" s="1"/>
  <c r="AB30" i="4" s="1"/>
  <c r="AB31" i="4" s="1"/>
  <c r="AB32" i="4" s="1"/>
  <c r="AB33" i="4" s="1"/>
  <c r="AB34" i="4" s="1"/>
  <c r="AB35" i="4" s="1"/>
  <c r="AB36" i="4" s="1"/>
  <c r="AB37" i="4" s="1"/>
  <c r="AB38" i="4" s="1"/>
  <c r="AB39" i="4" s="1"/>
  <c r="AB40" i="4" s="1"/>
  <c r="AB41" i="4" s="1"/>
  <c r="AB42" i="4" s="1"/>
  <c r="AB43" i="4" s="1"/>
  <c r="AB44" i="4" s="1"/>
  <c r="AB45" i="4" s="1"/>
  <c r="AB46" i="4" s="1"/>
  <c r="AB47" i="4" s="1"/>
  <c r="AB48" i="4" s="1"/>
  <c r="AB49" i="4" s="1"/>
  <c r="AB50" i="4" s="1"/>
  <c r="AB51" i="4" s="1"/>
  <c r="AB52" i="4" s="1"/>
  <c r="AB53" i="4" s="1"/>
  <c r="AB54" i="4" s="1"/>
  <c r="AB55" i="4" s="1"/>
  <c r="AB56" i="4" s="1"/>
  <c r="AB57" i="4" s="1"/>
  <c r="AA17" i="4"/>
  <c r="AA18" i="4" s="1"/>
  <c r="AA19" i="4" s="1"/>
  <c r="AA20" i="4" s="1"/>
  <c r="AA21" i="4" s="1"/>
  <c r="AA22" i="4" s="1"/>
  <c r="AA23" i="4" s="1"/>
  <c r="AA24" i="4" s="1"/>
  <c r="AA25" i="4" s="1"/>
  <c r="AA26" i="4" s="1"/>
  <c r="AA27" i="4" s="1"/>
  <c r="AA28" i="4" s="1"/>
  <c r="AA29" i="4" s="1"/>
  <c r="AA30" i="4" s="1"/>
  <c r="AA31" i="4" s="1"/>
  <c r="AA32" i="4" s="1"/>
  <c r="AA33" i="4" s="1"/>
  <c r="AA34" i="4" s="1"/>
  <c r="AA35" i="4" s="1"/>
  <c r="AA36" i="4" s="1"/>
  <c r="AA37" i="4" s="1"/>
  <c r="AA38" i="4" s="1"/>
  <c r="AA39" i="4" s="1"/>
  <c r="AA40" i="4" s="1"/>
  <c r="AA41" i="4" s="1"/>
  <c r="AA42" i="4" s="1"/>
  <c r="AA43" i="4" s="1"/>
  <c r="AA44" i="4" s="1"/>
  <c r="AA45" i="4" s="1"/>
  <c r="AA46" i="4" s="1"/>
  <c r="AA47" i="4" s="1"/>
  <c r="AA48" i="4" s="1"/>
  <c r="AA49" i="4" s="1"/>
  <c r="AA50" i="4" s="1"/>
  <c r="AA51" i="4" s="1"/>
  <c r="AA52" i="4" s="1"/>
  <c r="AA53" i="4" s="1"/>
  <c r="AA54" i="4" s="1"/>
  <c r="AA55" i="4" s="1"/>
  <c r="AA56" i="4" s="1"/>
  <c r="AA57" i="4" s="1"/>
  <c r="O18" i="4"/>
  <c r="O19" i="4" s="1"/>
  <c r="O20" i="4" s="1"/>
  <c r="O21" i="4" s="1"/>
  <c r="AH40" i="4" l="1"/>
  <c r="AL40" i="4" s="1"/>
  <c r="AH41" i="4" s="1"/>
  <c r="AL41" i="4" s="1"/>
  <c r="AH42" i="4" s="1"/>
  <c r="AL42" i="4" s="1"/>
  <c r="AH43" i="4" s="1"/>
  <c r="AL43" i="4" s="1"/>
  <c r="AH44" i="4" s="1"/>
  <c r="AL44" i="4" s="1"/>
  <c r="AH45" i="4" s="1"/>
  <c r="AL45" i="4" s="1"/>
  <c r="AH46" i="4" s="1"/>
  <c r="AL46" i="4" s="1"/>
  <c r="AH47" i="4" s="1"/>
  <c r="AL47" i="4" s="1"/>
  <c r="AH48" i="4" s="1"/>
  <c r="AL48" i="4" s="1"/>
  <c r="AH49" i="4" s="1"/>
  <c r="AL49" i="4" s="1"/>
  <c r="AJ55" i="4"/>
  <c r="AJ18" i="4"/>
  <c r="AJ19" i="4"/>
  <c r="AJ20" i="4"/>
  <c r="AJ50" i="4"/>
  <c r="AJ31" i="4"/>
  <c r="AJ51" i="4"/>
  <c r="AJ29" i="4"/>
  <c r="AJ52" i="4"/>
  <c r="AJ53" i="4"/>
  <c r="AJ37" i="4"/>
  <c r="AJ54" i="4"/>
  <c r="AJ44" i="4"/>
  <c r="AJ56" i="4"/>
  <c r="AJ41" i="4"/>
  <c r="AJ25" i="4"/>
  <c r="AJ17" i="4"/>
  <c r="AJ45" i="4"/>
  <c r="AJ57" i="4"/>
  <c r="AJ33" i="4"/>
  <c r="AJ21" i="4"/>
  <c r="AJ34" i="4"/>
  <c r="AJ24" i="4"/>
  <c r="AJ38" i="4"/>
  <c r="AJ42" i="4"/>
  <c r="AJ26" i="4"/>
  <c r="AJ39" i="4"/>
  <c r="AJ43" i="4"/>
  <c r="AJ27" i="4"/>
  <c r="AJ40" i="4"/>
  <c r="O22" i="4"/>
  <c r="O23" i="4" s="1"/>
  <c r="O24" i="4" s="1"/>
  <c r="O25" i="4" s="1"/>
  <c r="O26" i="4" s="1"/>
  <c r="O27" i="4" s="1"/>
  <c r="O28" i="4" l="1"/>
  <c r="O29" i="4" s="1"/>
  <c r="O30" i="4" s="1"/>
  <c r="O31" i="4" s="1"/>
  <c r="O32" i="4" s="1"/>
  <c r="O33" i="4" s="1"/>
  <c r="O34" i="4" s="1"/>
  <c r="O35" i="4" s="1"/>
  <c r="O36" i="4" s="1"/>
  <c r="O37" i="4" s="1"/>
  <c r="O38" i="4" s="1"/>
  <c r="O39" i="4" s="1"/>
  <c r="O40" i="4" s="1"/>
  <c r="O41" i="4" s="1"/>
  <c r="O42" i="4" s="1"/>
  <c r="O43" i="4" s="1"/>
  <c r="O44" i="4" s="1"/>
  <c r="O45" i="4" s="1"/>
  <c r="O46" i="4" s="1"/>
  <c r="O47" i="4" s="1"/>
  <c r="O48" i="4" s="1"/>
  <c r="O49" i="4" s="1"/>
  <c r="O50" i="4" s="1"/>
  <c r="O51" i="4" s="1"/>
  <c r="O52" i="4" s="1"/>
  <c r="O53" i="4" s="1"/>
  <c r="O54" i="4" s="1"/>
  <c r="O55" i="4" s="1"/>
  <c r="O56" i="4" s="1"/>
  <c r="O57" i="4" s="1"/>
  <c r="O58" i="4" s="1"/>
  <c r="O59" i="4" s="1"/>
  <c r="O60" i="4" s="1"/>
  <c r="O61" i="4" s="1"/>
  <c r="O62" i="4" s="1"/>
  <c r="O63" i="4" s="1"/>
  <c r="O64" i="4" s="1"/>
  <c r="O65" i="4" s="1"/>
</calcChain>
</file>

<file path=xl/sharedStrings.xml><?xml version="1.0" encoding="utf-8"?>
<sst xmlns="http://schemas.openxmlformats.org/spreadsheetml/2006/main" count="847" uniqueCount="338">
  <si>
    <t>Enunciado del problema</t>
  </si>
  <si>
    <t>Nombre del a base de datos</t>
  </si>
  <si>
    <t>ProColor</t>
  </si>
  <si>
    <t>Listado de tablas que llebara la base  de datos</t>
  </si>
  <si>
    <t>Tablas principales</t>
  </si>
  <si>
    <t>Tablas relacionales</t>
  </si>
  <si>
    <t>tipo_pintura</t>
  </si>
  <si>
    <t>obra elemento</t>
  </si>
  <si>
    <t>ingreso_pintura</t>
  </si>
  <si>
    <t>elemento_pintor</t>
  </si>
  <si>
    <t>obra</t>
  </si>
  <si>
    <t>ingresoPintura_obra</t>
  </si>
  <si>
    <t>elementos</t>
  </si>
  <si>
    <t>pintor_obra</t>
  </si>
  <si>
    <t>elementos pintados</t>
  </si>
  <si>
    <t>pintor</t>
  </si>
  <si>
    <t>reporte pintor</t>
  </si>
  <si>
    <t>Tipo de pintura</t>
  </si>
  <si>
    <t>Pintor_obra</t>
  </si>
  <si>
    <t>ElementoPintado</t>
  </si>
  <si>
    <t>PK</t>
  </si>
  <si>
    <t>Id_obra</t>
  </si>
  <si>
    <t>Id_elementoPintado</t>
  </si>
  <si>
    <t>pk</t>
  </si>
  <si>
    <t>Id_reporte</t>
  </si>
  <si>
    <t>Nombre_pintura</t>
  </si>
  <si>
    <t>nombre_obra</t>
  </si>
  <si>
    <t>Id_pintor</t>
  </si>
  <si>
    <t>Id_elemento</t>
  </si>
  <si>
    <t>Ingreso_pintura</t>
  </si>
  <si>
    <t>fecha_reporte</t>
  </si>
  <si>
    <t>Id_ingreso</t>
  </si>
  <si>
    <t>marca</t>
  </si>
  <si>
    <t>cantidad</t>
  </si>
  <si>
    <t>nombrePintor</t>
  </si>
  <si>
    <t>fechaIngreso</t>
  </si>
  <si>
    <t>obra_elemento</t>
  </si>
  <si>
    <t>Id_despacho</t>
  </si>
  <si>
    <t>fecha_despacho</t>
  </si>
  <si>
    <t>tipo_de_pintura</t>
  </si>
  <si>
    <t>Id_tipoPintura</t>
  </si>
  <si>
    <t>nombre_pintura</t>
  </si>
  <si>
    <t>01</t>
  </si>
  <si>
    <t>pintunal</t>
  </si>
  <si>
    <t>0001</t>
  </si>
  <si>
    <t>Envigado</t>
  </si>
  <si>
    <t>02</t>
  </si>
  <si>
    <t>corrotec</t>
  </si>
  <si>
    <t>0002</t>
  </si>
  <si>
    <t>Itagui</t>
  </si>
  <si>
    <t>03</t>
  </si>
  <si>
    <t>Epoxi Master</t>
  </si>
  <si>
    <t>0003</t>
  </si>
  <si>
    <t>sabaneta</t>
  </si>
  <si>
    <t>04</t>
  </si>
  <si>
    <t>Bler</t>
  </si>
  <si>
    <t>0004</t>
  </si>
  <si>
    <t>caldas</t>
  </si>
  <si>
    <t>Pintor</t>
  </si>
  <si>
    <t>05</t>
  </si>
  <si>
    <t>sigmatast</t>
  </si>
  <si>
    <t>0005</t>
  </si>
  <si>
    <t>coliseo</t>
  </si>
  <si>
    <t>06</t>
  </si>
  <si>
    <t>sintetico</t>
  </si>
  <si>
    <t>0006</t>
  </si>
  <si>
    <t>Puente</t>
  </si>
  <si>
    <t>Victor</t>
  </si>
  <si>
    <t>07</t>
  </si>
  <si>
    <t>poliuretano</t>
  </si>
  <si>
    <t>0007</t>
  </si>
  <si>
    <t>Girardoga</t>
  </si>
  <si>
    <t>Andres</t>
  </si>
  <si>
    <t>08</t>
  </si>
  <si>
    <t>uretano</t>
  </si>
  <si>
    <t>0008</t>
  </si>
  <si>
    <t>Parque</t>
  </si>
  <si>
    <t>09</t>
  </si>
  <si>
    <t>acrilicos</t>
  </si>
  <si>
    <t>0009</t>
  </si>
  <si>
    <t>Puerto</t>
  </si>
  <si>
    <t xml:space="preserve"> </t>
  </si>
  <si>
    <t>10</t>
  </si>
  <si>
    <t>poliamida</t>
  </si>
  <si>
    <t>0010</t>
  </si>
  <si>
    <t>Aeropuerto</t>
  </si>
  <si>
    <t>Elementos</t>
  </si>
  <si>
    <t>fecha</t>
  </si>
  <si>
    <t>Habia</t>
  </si>
  <si>
    <t>peso_unitario(kg)</t>
  </si>
  <si>
    <t>area_expuesta(m^2)</t>
  </si>
  <si>
    <t>k-6</t>
  </si>
  <si>
    <t>k-13</t>
  </si>
  <si>
    <t>001</t>
  </si>
  <si>
    <t>k-8</t>
  </si>
  <si>
    <t>002</t>
  </si>
  <si>
    <t>vc-1</t>
  </si>
  <si>
    <t>003</t>
  </si>
  <si>
    <t>k-10</t>
  </si>
  <si>
    <t>004</t>
  </si>
  <si>
    <t>005</t>
  </si>
  <si>
    <t>006</t>
  </si>
  <si>
    <t>007</t>
  </si>
  <si>
    <t>008</t>
  </si>
  <si>
    <t>009</t>
  </si>
  <si>
    <t>k-100</t>
  </si>
  <si>
    <t>010</t>
  </si>
  <si>
    <t>k-105</t>
  </si>
  <si>
    <t>v-155</t>
  </si>
  <si>
    <t>v-200</t>
  </si>
  <si>
    <t>v-140</t>
  </si>
  <si>
    <t>v-261</t>
  </si>
  <si>
    <t>vc-230</t>
  </si>
  <si>
    <t>vc-203</t>
  </si>
  <si>
    <t>vc-205</t>
  </si>
  <si>
    <t>k-300</t>
  </si>
  <si>
    <t>k-305</t>
  </si>
  <si>
    <t>k-304</t>
  </si>
  <si>
    <t>v-300</t>
  </si>
  <si>
    <t>v-301</t>
  </si>
  <si>
    <t>v-310</t>
  </si>
  <si>
    <t>v-315</t>
  </si>
  <si>
    <t>vc-300</t>
  </si>
  <si>
    <t>vc-302</t>
  </si>
  <si>
    <t>vc-320</t>
  </si>
  <si>
    <t>k-351</t>
  </si>
  <si>
    <t>k-354</t>
  </si>
  <si>
    <t>v-355</t>
  </si>
  <si>
    <t>v-360</t>
  </si>
  <si>
    <t>vc-355</t>
  </si>
  <si>
    <t>vc-360</t>
  </si>
  <si>
    <t>vc-356</t>
  </si>
  <si>
    <t>vc-350</t>
  </si>
  <si>
    <t>k-370</t>
  </si>
  <si>
    <t>k-371</t>
  </si>
  <si>
    <t>k-372</t>
  </si>
  <si>
    <t>v-370</t>
  </si>
  <si>
    <t>v-375</t>
  </si>
  <si>
    <t>v-376</t>
  </si>
  <si>
    <t>v-377</t>
  </si>
  <si>
    <t>vc-378</t>
  </si>
  <si>
    <t>vc-370</t>
  </si>
  <si>
    <t>vc-371</t>
  </si>
  <si>
    <t>v-380</t>
  </si>
  <si>
    <t>v-381</t>
  </si>
  <si>
    <t>v-382</t>
  </si>
  <si>
    <t>v-384</t>
  </si>
  <si>
    <t>vc-220</t>
  </si>
  <si>
    <t>consumo teorico (gal)</t>
  </si>
  <si>
    <t>consumo real (gal)</t>
  </si>
  <si>
    <t>elementos_pintados</t>
  </si>
  <si>
    <t>k-310</t>
  </si>
  <si>
    <t>k-315</t>
  </si>
  <si>
    <t>300</t>
  </si>
  <si>
    <t>Id_elemenetos</t>
  </si>
  <si>
    <t>Elementos_despachados</t>
  </si>
  <si>
    <t>elementos_despachados</t>
  </si>
  <si>
    <t>Descripción:</t>
  </si>
  <si>
    <t>Campo</t>
  </si>
  <si>
    <t>Tipo de Dato</t>
  </si>
  <si>
    <t>Tamaño</t>
  </si>
  <si>
    <t>Nulo</t>
  </si>
  <si>
    <t>Autoincrementable</t>
  </si>
  <si>
    <t>Tipo de Campo</t>
  </si>
  <si>
    <t>Tabla Relacionada</t>
  </si>
  <si>
    <t>Descripción</t>
  </si>
  <si>
    <t>Varchar</t>
  </si>
  <si>
    <t>No</t>
  </si>
  <si>
    <t>Clave Primaria</t>
  </si>
  <si>
    <t>En este campo se guardara el codigo del libro</t>
  </si>
  <si>
    <t>int</t>
  </si>
  <si>
    <t>Tabla: Tipo_pintura</t>
  </si>
  <si>
    <t>NombrePintura</t>
  </si>
  <si>
    <t>En este campo se guardaran el Id del ingreso de la pintura</t>
  </si>
  <si>
    <t>En este campo se guardaran el nombre de la pintura</t>
  </si>
  <si>
    <t>Tabla: IngresoPintura</t>
  </si>
  <si>
    <t>ingresoPintura</t>
  </si>
  <si>
    <t>clave promaria</t>
  </si>
  <si>
    <t>clave primaria</t>
  </si>
  <si>
    <t>Tipo_pintura</t>
  </si>
  <si>
    <t>En este campo se guardan el Id de la tabla Tipo_pintura</t>
  </si>
  <si>
    <t>En este campo se guardaran la cantidad de pintura que ingresa</t>
  </si>
  <si>
    <t>En este campo se guardaran las fechas del ingreso de la pintura</t>
  </si>
  <si>
    <t>Tabla: INGRESOPINTURA_OBRA</t>
  </si>
  <si>
    <t>Tabla: OBRA</t>
  </si>
  <si>
    <t>Nombre_obra</t>
  </si>
  <si>
    <t>En este campo se guardara el Id de la obra</t>
  </si>
  <si>
    <t>En este campo se guardara el nombre de la obra</t>
  </si>
  <si>
    <t>IngresoPintura</t>
  </si>
  <si>
    <t>Tabla: ELEMENTOS</t>
  </si>
  <si>
    <t>peso_unitario_KG</t>
  </si>
  <si>
    <t>area_expuesta</t>
  </si>
  <si>
    <t>En este campo se guardara el codigo de cada elemento</t>
  </si>
  <si>
    <t>En este campo se guardaran la marca de cada elemento</t>
  </si>
  <si>
    <t>En este campo se guardara la cantidad de elementos</t>
  </si>
  <si>
    <t>Float</t>
  </si>
  <si>
    <t>En este campo de guardara el peso de cada elemento</t>
  </si>
  <si>
    <t>En este campo de guardara el area expuesta de cada elemento en metros cuadrados</t>
  </si>
  <si>
    <t>Tabla: OBRA_ELEMENTOS</t>
  </si>
  <si>
    <t>obra_elementos</t>
  </si>
  <si>
    <t>En este campo se guardara el código de la tabla obra</t>
  </si>
  <si>
    <t>En este campo se guardara el código de los elementos de la tabla elementos</t>
  </si>
  <si>
    <t>ELEMENTOS</t>
  </si>
  <si>
    <t>OBRA</t>
  </si>
  <si>
    <t>Tabla: PINTOR</t>
  </si>
  <si>
    <t>En este campo se guardara el código del pintor</t>
  </si>
  <si>
    <t>En este campo se guardara el nombre del pintor</t>
  </si>
  <si>
    <t>Tabla: PINTOR_OBRA</t>
  </si>
  <si>
    <t>PINTOR</t>
  </si>
  <si>
    <t>En este campo se guardara el código de la obra de la tabla obra</t>
  </si>
  <si>
    <t>En este campo se guardara el codigo de la del pintor de la tabla pintor</t>
  </si>
  <si>
    <t>En esta tabla se guardaran todas los tipos de pintura con que trabaja la empresa</t>
  </si>
  <si>
    <t>En esta tabla se guardaran la cantidad de pintra que ingresa a la empresa</t>
  </si>
  <si>
    <t>En esta tabla se guardaran las direferentes obras que tiene la empresa</t>
  </si>
  <si>
    <t>Esta tabla relacionará la tabla ingresoPintura con la tabla obra</t>
  </si>
  <si>
    <t>En esta tabla se guardaran todos elementos fabricados en la empresa para cada obras</t>
  </si>
  <si>
    <t>Esta tabla relacionará la tabla obra con la tabla elementos</t>
  </si>
  <si>
    <t>En esta tabla se guardaran los datos básicos de los pintores</t>
  </si>
  <si>
    <t>Esta tabla relacionará las tablas pintor con la tabla obra</t>
  </si>
  <si>
    <t xml:space="preserve">  </t>
  </si>
  <si>
    <t>Tabla: ELEMENTOS_DESPACHADOS</t>
  </si>
  <si>
    <t>Id_elemetos</t>
  </si>
  <si>
    <t>En este campo se guardara el código de cada despacho</t>
  </si>
  <si>
    <t>En este campo se guardan el Id de los elementos que se despacharon</t>
  </si>
  <si>
    <t>En este campo se guardaran la cantidad de elentos de elementos que se despacharon</t>
  </si>
  <si>
    <t>En este campo se guardaran las fechas que se realizo el despacho</t>
  </si>
  <si>
    <t>Id_elementosPintados</t>
  </si>
  <si>
    <t>En este campo se guardara el código del los elementos pintados</t>
  </si>
  <si>
    <t>En este campo se guardara el código de los elementos de la tabla elemento</t>
  </si>
  <si>
    <t>En este campo se guardara el codigo de los reportes</t>
  </si>
  <si>
    <t>Tabla: REPORTEPINTOR</t>
  </si>
  <si>
    <t>En este campo se guardara el código de los elementos pintado</t>
  </si>
  <si>
    <t>En este campo de guardara el código del pintor</t>
  </si>
  <si>
    <t>En este campo de guardara la fecha del reporte</t>
  </si>
  <si>
    <t>En este campo de guardara la marca de cada elemento</t>
  </si>
  <si>
    <t>En este campo de guardara la cantidad de elementos pintados</t>
  </si>
  <si>
    <t>En este campo de guardara el nombre con que se aplico el elemento</t>
  </si>
  <si>
    <t>habia</t>
  </si>
  <si>
    <t>En este campo de guardara la cantidad de pintura que se encuentra el pintor</t>
  </si>
  <si>
    <t>En este campo de guardara la cantidad de pintura que sacó del almacén</t>
  </si>
  <si>
    <t>consumo Teorico(gal)</t>
  </si>
  <si>
    <t>En este campo de guardara la cantidad de pintura qu se debe gastar en cada elemento</t>
  </si>
  <si>
    <t>consumo real(gal)</t>
  </si>
  <si>
    <t>En este campo de guardara la cantidad de pintura que se gasto el pintor en cada elemento</t>
  </si>
  <si>
    <t>En este campo de guardara la cantidad de pintura que el pintor dejó al terminar el tuno</t>
  </si>
  <si>
    <t>fechaReporte</t>
  </si>
  <si>
    <t>nombrePintura</t>
  </si>
  <si>
    <t>sobrante</t>
  </si>
  <si>
    <t>cantidad_utilizada</t>
  </si>
  <si>
    <t>cantidad_elementos</t>
  </si>
  <si>
    <t>id_pintura</t>
  </si>
  <si>
    <t>peso_unitario(KG)</t>
  </si>
  <si>
    <t>cantidad_despacho</t>
  </si>
  <si>
    <t>elementoPintado</t>
  </si>
  <si>
    <t>elemento_despachados</t>
  </si>
  <si>
    <t>date</t>
  </si>
  <si>
    <t>auto_increment</t>
  </si>
  <si>
    <t>fechaDespacho</t>
  </si>
  <si>
    <t>tabla:elementosPintados</t>
  </si>
  <si>
    <t>Id_TipoPintura</t>
  </si>
  <si>
    <t>Id_Ingreso</t>
  </si>
  <si>
    <t>nombreObra</t>
  </si>
  <si>
    <t>IngresoPinturaobra</t>
  </si>
  <si>
    <t>Id_Obra</t>
  </si>
  <si>
    <t>Id_elementos</t>
  </si>
  <si>
    <t>Id_Pintor</t>
  </si>
  <si>
    <t>NombrePintor</t>
  </si>
  <si>
    <t>id_pintor</t>
  </si>
  <si>
    <t>reportepintor</t>
  </si>
  <si>
    <t>•  Visualizar el código del elemento, la marca, la cantidad de elementos pintados y el nombre del pintor</t>
  </si>
  <si>
    <t>ANALISIS</t>
  </si>
  <si>
    <t>1. Que se desea consultar y de que tablas?.</t>
  </si>
  <si>
    <t> Id_elementosPintados, marca, cantidad, nombre_pintor</t>
  </si>
  <si>
    <t>2. Que tablas se ven afectadas o involucradas?</t>
  </si>
  <si>
    <t>REPORTEPINTOR,  elementosPintados,  pintor</t>
  </si>
  <si>
    <t xml:space="preserve">3. Condición (es) </t>
  </si>
  <si>
    <t>Ninguna</t>
  </si>
  <si>
    <t>4. Como se relacionan las tablas?</t>
  </si>
  <si>
    <t>REPORTEPINTOR.Id_elementosPintados = elementosPintados.Id_elementosPintados, REPORTEPINTOR.Id_pintor = pintor.Id_pintor</t>
  </si>
  <si>
    <t>5. Que comando se debe utilizar?</t>
  </si>
  <si>
    <t>Select</t>
  </si>
  <si>
    <t>Sintaxis</t>
  </si>
  <si>
    <t>select distinct REPORTEPINTOR.Id_elementosPintados, marca, cantidad, nombrepintor  from REPORTEPINTOR, elementosPintados, pintor where REPORTEPINTOR.Id_elementosPintados = elementosPintados.Id_elementosPintados and REPORTEPINTOR.Id_pintor = pintor.Id_pintor;</t>
  </si>
  <si>
    <t>•  Consultar la cantidad de pintura que se gastó en cada elemento</t>
  </si>
  <si>
    <t>REPORTEPINTOR</t>
  </si>
  <si>
    <t>No aplica</t>
  </si>
  <si>
    <t>select REPORTEPINTOR.marca, REPORTEPINTOR.ConsumoRealGAL from REPORTEPINTOR;</t>
  </si>
  <si>
    <t>•  Consultar el último turno pintado de cada pintor</t>
  </si>
  <si>
    <t>Fecha, cantidad, nombre_pintor</t>
  </si>
  <si>
    <t>REPORTEPINTOR, pintor</t>
  </si>
  <si>
    <t>Fecha más reciente</t>
  </si>
  <si>
    <t>REPORTEPINTOR.Id_pintor = pintor.Id_pintor</t>
  </si>
  <si>
    <t>Select con max y join</t>
  </si>
  <si>
    <t>select p.nombrepintor, rp.Fecha, rp.cantidad from pintor p join (select max(Fecha) as Fecha, Id_pintor from REPORTEPINTOR group by Id_pintor) mrp on p.Id_pintor = mrp.Id_pintor join REPORTEPINTOR rp on p.Id_pintor = rp.Id_pintor and mrp.Fecha = rp.Fecha;</t>
  </si>
  <si>
    <t>•  Consultar la cantidad total de pintura utilizada</t>
  </si>
  <si>
    <t>suma de consumo real</t>
  </si>
  <si>
    <t>Select con sum</t>
  </si>
  <si>
    <t>select sum(consumo_real) as cantidad_total_pintura from REPORTEPINTOR;</t>
  </si>
  <si>
    <t>Se actualiza la tabla IngresoPintura en el campo Cantidad</t>
  </si>
  <si>
    <t>update ingresopintura set Cantidad = 350 where id_Ingreso = '001' AND Cantidad = 300;</t>
  </si>
  <si>
    <t>•  Consultar la cantidad de pintura gastada por cada pintor</t>
  </si>
  <si>
    <t>Cantidad total, nombre_pintor</t>
  </si>
  <si>
    <t>Select con sum y join</t>
  </si>
  <si>
    <t>select pintor.NombrePintor,sum(reportepintor.consumoRealGAL) AS Cantidad_Pintura_Gastada from pintor inner join reportepintor ON pintor.id_Pintor = reportepintor.id_Pintor group by pintor.NombrePintor;</t>
  </si>
  <si>
    <t>•  Consultar la cantidad de pintura utilizada por cada pintor en un rango de fechas específico  entre el 02/01/2024 y 05/01/2024</t>
  </si>
  <si>
    <t>Fecha dentro del rango especificado</t>
  </si>
  <si>
    <t>Select con sum y join y condición WHERE</t>
  </si>
  <si>
    <t>select p.nombrePintor, sum(rp.cantidad) as cantidad_total_pintura from pintor p join REPORTEPINTOR rp on p.Id_pintor = rp.Id_pintor where rp.Fecha between 'fecha_inicio' and 'fecha_fin' group by p.nombrePintor;</t>
  </si>
  <si>
    <t>•  Consultar los elementos pintados de la obra de Envigado</t>
  </si>
  <si>
    <t>Elementos pintados, obra, marca, cantidad pintura utilizada</t>
  </si>
  <si>
    <t>Elementos, Obra, ReportePintor, ElementosPintados</t>
  </si>
  <si>
    <t>Obra.nombreObra = 'Envigado'</t>
  </si>
  <si>
    <t>Obra.IdObra= ObraElementos.IdObra
ObraElementos.IdElementos = Elementos.IdElementos 
Elementos.IdElementos = ElementosPintados.IdElementos
ElementosPintados.IdElementosPintados = reportePintor.IdElementosPintados</t>
  </si>
  <si>
    <t>Select , InnerJoin, Where</t>
  </si>
  <si>
    <t>select obra.NombreObra, elementos.id_Elementos,elementos.Marca,elementos.Cantidad,reportepintor.consumoRealGAL AS Cantidad_Pintura_Gastada from obra
inner join obraelementos ON obra.id_Obra = obraelementos.id_Obra inner join elementos ON obraelementos.id_Elementos = elementos.id_Elementos inner join 
 elementospintados ON elementos.id_Elementos = elementospintados.id_Elementos
inner join reportepintor ON elementospintados.id_ElementosPintados = reportepintor.id_ElementosPintados where obra.NombreObra = 'Envigado';</t>
  </si>
  <si>
    <t>•  Consultar nombre de una obra que empiece con la letra C</t>
  </si>
  <si>
    <t>nombre de obra que empice con letra C</t>
  </si>
  <si>
    <t>Obra</t>
  </si>
  <si>
    <t>Que empiece con la letra C</t>
  </si>
  <si>
    <t>No Aplica</t>
  </si>
  <si>
    <t>Like</t>
  </si>
  <si>
    <t>select obra.NombreObra from obra where obra.NombreObra LIKE 'C%';</t>
  </si>
  <si>
    <t>•  Consultar los Elementos que ya no están en la planta</t>
  </si>
  <si>
    <t>Los Elementos que ya no estan en planta</t>
  </si>
  <si>
    <t>Elementos, ElementosDespachados</t>
  </si>
  <si>
    <t xml:space="preserve">Elementos.idElementos = ElementosDespachado.Idelementos </t>
  </si>
  <si>
    <t>Left Join, Where, Select</t>
  </si>
  <si>
    <t>select elementos.marca,elementosdespachados.cantidad,elementosdespachados.FechaDespacho as 'Fecha de despacho' from elementos left join elementosdespachados ON elementos.id_Elementos = elementosdespachados.id_Elementos where elementosdespachados.id_Elementos is not null;</t>
  </si>
  <si>
    <t>•  Insertar dato en la tabla ElementosDespachados utilizando Delimiter</t>
  </si>
  <si>
    <t>Insertar Dato</t>
  </si>
  <si>
    <t>ElementosDespachados</t>
  </si>
  <si>
    <t>Delimiter</t>
  </si>
  <si>
    <t>DELIMITER //
CREATE PROCEDURE insertar(
    IN id_elementos INT(3), 
    IN cantidad INT(2), 
    IN fecha_despacho DATE
)
BEGIN
    INSERT INTO elementosdespachados (id_Elementos, Cantidad, FechaDespacho)
    VALUES (id_elementos, cantidad, fecha_despacho);
END
//
DELIMITER ;</t>
  </si>
  <si>
    <t>INSERTAR DATO</t>
  </si>
  <si>
    <t>CALL insertar(100, 10, '2024-06-01');</t>
  </si>
  <si>
    <t>LISTAR DATO</t>
  </si>
  <si>
    <t>DELIMITER //
MariaDB [Procolor]&gt; CREATE PROCEDURE listar()
    -&gt; BEGIN
    -&gt; SELECT * FROM elementosdespachados;
    -&gt; End
    -&gt; //</t>
  </si>
  <si>
    <t xml:space="preserve"> CALL LISTAR();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</si>
</sst>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8"/>
      <color theme="1"/>
      <name val="Aptos Narrow"/>
      <family val="2"/>
      <scheme val="minor"/>
    </font>
    <font>
      <sz val="18"/>
      <color rgb="FFFF0000"/>
      <name val="Aptos Narrow"/>
      <family val="2"/>
      <scheme val="minor"/>
    </font>
    <font>
      <sz val="12"/>
      <color rgb="FF374151"/>
      <name val="Arial"/>
      <family val="2"/>
    </font>
    <font>
      <sz val="48"/>
      <color theme="1"/>
      <name val="Aptos Narrow"/>
      <family val="2"/>
      <scheme val="minor"/>
    </font>
    <font>
      <sz val="3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3" fillId="0" borderId="0" xfId="0" applyFont="1"/>
    <xf numFmtId="0" fontId="1" fillId="0" borderId="0" xfId="0" applyFont="1"/>
    <xf numFmtId="0" fontId="2" fillId="0" borderId="0" xfId="0" applyFont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2" fillId="2" borderId="1" xfId="0" applyFont="1" applyFill="1" applyBorder="1"/>
    <xf numFmtId="0" fontId="2" fillId="3" borderId="1" xfId="0" applyFont="1" applyFill="1" applyBorder="1"/>
    <xf numFmtId="0" fontId="0" fillId="3" borderId="1" xfId="0" applyFill="1" applyBorder="1"/>
    <xf numFmtId="0" fontId="2" fillId="2" borderId="1" xfId="0" applyFont="1" applyFill="1" applyBorder="1" applyAlignment="1">
      <alignment horizontal="center"/>
    </xf>
    <xf numFmtId="0" fontId="0" fillId="0" borderId="5" xfId="0" applyBorder="1"/>
    <xf numFmtId="0" fontId="2" fillId="0" borderId="5" xfId="0" applyFont="1" applyBorder="1"/>
    <xf numFmtId="0" fontId="0" fillId="0" borderId="5" xfId="0" applyBorder="1" applyAlignment="1">
      <alignment horizontal="center"/>
    </xf>
    <xf numFmtId="0" fontId="2" fillId="0" borderId="5" xfId="0" applyFont="1" applyBorder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1" xfId="0" applyFont="1" applyBorder="1"/>
    <xf numFmtId="2" fontId="0" fillId="0" borderId="5" xfId="0" applyNumberForma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5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5" fillId="0" borderId="5" xfId="0" applyFont="1" applyBorder="1" applyAlignment="1">
      <alignment horizontal="center"/>
    </xf>
    <xf numFmtId="0" fontId="0" fillId="2" borderId="5" xfId="0" applyFill="1" applyBorder="1" applyAlignment="1">
      <alignment horizontal="center"/>
    </xf>
    <xf numFmtId="2" fontId="0" fillId="2" borderId="5" xfId="0" applyNumberFormat="1" applyFill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2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5" borderId="5" xfId="0" applyFill="1" applyBorder="1" applyAlignment="1">
      <alignment horizontal="center"/>
    </xf>
    <xf numFmtId="14" fontId="0" fillId="0" borderId="5" xfId="0" applyNumberFormat="1" applyBorder="1"/>
    <xf numFmtId="164" fontId="0" fillId="0" borderId="5" xfId="0" applyNumberFormat="1" applyBorder="1" applyAlignment="1">
      <alignment horizontal="center"/>
    </xf>
    <xf numFmtId="14" fontId="0" fillId="5" borderId="5" xfId="0" applyNumberFormat="1" applyFill="1" applyBorder="1"/>
    <xf numFmtId="164" fontId="0" fillId="5" borderId="5" xfId="0" applyNumberForma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4" xfId="0" applyBorder="1"/>
    <xf numFmtId="0" fontId="6" fillId="0" borderId="5" xfId="0" applyFont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vertical="center" wrapText="1"/>
    </xf>
    <xf numFmtId="0" fontId="2" fillId="2" borderId="4" xfId="0" applyFont="1" applyFill="1" applyBorder="1"/>
    <xf numFmtId="0" fontId="0" fillId="0" borderId="13" xfId="0" applyBorder="1"/>
    <xf numFmtId="0" fontId="2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/>
    <xf numFmtId="0" fontId="2" fillId="2" borderId="12" xfId="0" applyFont="1" applyFill="1" applyBorder="1" applyAlignment="1">
      <alignment horizontal="center"/>
    </xf>
    <xf numFmtId="0" fontId="0" fillId="0" borderId="12" xfId="0" applyBorder="1"/>
    <xf numFmtId="49" fontId="0" fillId="2" borderId="6" xfId="0" applyNumberForma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49" fontId="2" fillId="4" borderId="5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8" fillId="7" borderId="0" xfId="0" applyFont="1" applyFill="1" applyAlignment="1">
      <alignment horizontal="left" wrapText="1"/>
    </xf>
    <xf numFmtId="0" fontId="9" fillId="0" borderId="0" xfId="0" applyFont="1"/>
    <xf numFmtId="0" fontId="8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4" fillId="0" borderId="0" xfId="0" applyFont="1"/>
    <xf numFmtId="0" fontId="15" fillId="0" borderId="0" xfId="0" applyFont="1"/>
    <xf numFmtId="0" fontId="0" fillId="0" borderId="0" xfId="0" applyAlignment="1">
      <alignment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22860</xdr:colOff>
      <xdr:row>3</xdr:row>
      <xdr:rowOff>114300</xdr:rowOff>
    </xdr:from>
    <xdr:ext cx="9428222" cy="953466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87B6ACD-7076-FB14-C1FF-B227B2123B80}"/>
            </a:ext>
          </a:extLst>
        </xdr:cNvPr>
        <xdr:cNvSpPr txBox="1"/>
      </xdr:nvSpPr>
      <xdr:spPr>
        <a:xfrm>
          <a:off x="220980" y="662940"/>
          <a:ext cx="9428222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L" sz="1100"/>
            <a:t>La empresa de pintura enfrenta dificultades para realizar un seguimiento detallado de los procesos relacionados con la pintura,</a:t>
          </a:r>
        </a:p>
        <a:p>
          <a:r>
            <a:rPr lang="es-CL" sz="1100"/>
            <a:t> desde el ingreso hasta su aplicación. Actualmente, carecen de un sistema estructurado que les permita capturar y organizar eficientemente</a:t>
          </a:r>
        </a:p>
        <a:p>
          <a:r>
            <a:rPr lang="es-CL" sz="1100"/>
            <a:t> la información relevante. Para solucionar este problema, se propone implementar una base de datos que facilite el seguimiento detallado de los procesos de pintura.</a:t>
          </a:r>
        </a:p>
        <a:p>
          <a:r>
            <a:rPr lang="es-CL" sz="1100"/>
            <a:t> Con esta solución, la empresa busca mejorar su eficiencia operativa, reducir errores en la gestión de tareas, optimizar la comunicación interna y externa, y </a:t>
          </a:r>
        </a:p>
        <a:p>
          <a:r>
            <a:rPr lang="es-CL" sz="1100"/>
            <a:t>obtener una visión más clara y precisa de sus operaciones diarias.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60960</xdr:colOff>
      <xdr:row>5</xdr:row>
      <xdr:rowOff>30480</xdr:rowOff>
    </xdr:from>
    <xdr:to>
      <xdr:col>2</xdr:col>
      <xdr:colOff>396240</xdr:colOff>
      <xdr:row>6</xdr:row>
      <xdr:rowOff>167640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D8D6329-C23C-2372-76DE-0C1D47D21504}"/>
            </a:ext>
          </a:extLst>
        </xdr:cNvPr>
        <xdr:cNvSpPr/>
      </xdr:nvSpPr>
      <xdr:spPr>
        <a:xfrm>
          <a:off x="853440" y="944880"/>
          <a:ext cx="1127760" cy="3200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Tipo de pintura</a:t>
          </a:r>
        </a:p>
      </xdr:txBody>
    </xdr:sp>
    <xdr:clientData/>
  </xdr:twoCellAnchor>
  <xdr:twoCellAnchor>
    <xdr:from>
      <xdr:col>3</xdr:col>
      <xdr:colOff>640080</xdr:colOff>
      <xdr:row>5</xdr:row>
      <xdr:rowOff>22860</xdr:rowOff>
    </xdr:from>
    <xdr:to>
      <xdr:col>5</xdr:col>
      <xdr:colOff>266700</xdr:colOff>
      <xdr:row>6</xdr:row>
      <xdr:rowOff>160020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AAF80497-F194-4CD4-8006-349F36FA0C14}"/>
            </a:ext>
          </a:extLst>
        </xdr:cNvPr>
        <xdr:cNvSpPr/>
      </xdr:nvSpPr>
      <xdr:spPr>
        <a:xfrm>
          <a:off x="2461260" y="937260"/>
          <a:ext cx="1211580" cy="3200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Ingreso</a:t>
          </a:r>
          <a:r>
            <a:rPr lang="es-CL" sz="1100" baseline="0"/>
            <a:t> de pintura</a:t>
          </a:r>
          <a:endParaRPr lang="es-CL" sz="1100"/>
        </a:p>
      </xdr:txBody>
    </xdr:sp>
    <xdr:clientData/>
  </xdr:twoCellAnchor>
  <xdr:twoCellAnchor>
    <xdr:from>
      <xdr:col>7</xdr:col>
      <xdr:colOff>15240</xdr:colOff>
      <xdr:row>5</xdr:row>
      <xdr:rowOff>45720</xdr:rowOff>
    </xdr:from>
    <xdr:to>
      <xdr:col>8</xdr:col>
      <xdr:colOff>350520</xdr:colOff>
      <xdr:row>7</xdr:row>
      <xdr:rowOff>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326AD890-4041-4726-849B-EE5F84D6A3CC}"/>
            </a:ext>
          </a:extLst>
        </xdr:cNvPr>
        <xdr:cNvSpPr/>
      </xdr:nvSpPr>
      <xdr:spPr>
        <a:xfrm>
          <a:off x="5006340" y="960120"/>
          <a:ext cx="1127760" cy="3200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Obra</a:t>
          </a:r>
        </a:p>
      </xdr:txBody>
    </xdr:sp>
    <xdr:clientData/>
  </xdr:twoCellAnchor>
  <xdr:twoCellAnchor>
    <xdr:from>
      <xdr:col>10</xdr:col>
      <xdr:colOff>0</xdr:colOff>
      <xdr:row>5</xdr:row>
      <xdr:rowOff>53340</xdr:rowOff>
    </xdr:from>
    <xdr:to>
      <xdr:col>11</xdr:col>
      <xdr:colOff>335280</xdr:colOff>
      <xdr:row>7</xdr:row>
      <xdr:rowOff>7620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77C5037F-75A1-4F34-9A9E-DD48740F7BFD}"/>
            </a:ext>
          </a:extLst>
        </xdr:cNvPr>
        <xdr:cNvSpPr/>
      </xdr:nvSpPr>
      <xdr:spPr>
        <a:xfrm>
          <a:off x="7924800" y="967740"/>
          <a:ext cx="1127760" cy="3200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Elementos</a:t>
          </a:r>
        </a:p>
      </xdr:txBody>
    </xdr:sp>
    <xdr:clientData/>
  </xdr:twoCellAnchor>
  <xdr:twoCellAnchor>
    <xdr:from>
      <xdr:col>13</xdr:col>
      <xdr:colOff>0</xdr:colOff>
      <xdr:row>5</xdr:row>
      <xdr:rowOff>30480</xdr:rowOff>
    </xdr:from>
    <xdr:to>
      <xdr:col>14</xdr:col>
      <xdr:colOff>563880</xdr:colOff>
      <xdr:row>6</xdr:row>
      <xdr:rowOff>167640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28661022-A006-4A03-98A1-10C9410FFCD5}"/>
            </a:ext>
          </a:extLst>
        </xdr:cNvPr>
        <xdr:cNvSpPr/>
      </xdr:nvSpPr>
      <xdr:spPr>
        <a:xfrm>
          <a:off x="10302240" y="944880"/>
          <a:ext cx="1356360" cy="3200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Elementos</a:t>
          </a:r>
          <a:r>
            <a:rPr lang="es-CL" sz="1100" baseline="0"/>
            <a:t>_pintados</a:t>
          </a:r>
          <a:endParaRPr lang="es-CL" sz="1100"/>
        </a:p>
      </xdr:txBody>
    </xdr:sp>
    <xdr:clientData/>
  </xdr:twoCellAnchor>
  <xdr:twoCellAnchor>
    <xdr:from>
      <xdr:col>16</xdr:col>
      <xdr:colOff>15240</xdr:colOff>
      <xdr:row>11</xdr:row>
      <xdr:rowOff>152400</xdr:rowOff>
    </xdr:from>
    <xdr:to>
      <xdr:col>17</xdr:col>
      <xdr:colOff>350520</xdr:colOff>
      <xdr:row>13</xdr:row>
      <xdr:rowOff>106680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8CF770C9-69D6-4858-B33C-EB8FF298F780}"/>
            </a:ext>
          </a:extLst>
        </xdr:cNvPr>
        <xdr:cNvSpPr/>
      </xdr:nvSpPr>
      <xdr:spPr>
        <a:xfrm>
          <a:off x="12138660" y="2164080"/>
          <a:ext cx="1127760" cy="3200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Pintor</a:t>
          </a:r>
        </a:p>
      </xdr:txBody>
    </xdr:sp>
    <xdr:clientData/>
  </xdr:twoCellAnchor>
  <xdr:twoCellAnchor>
    <xdr:from>
      <xdr:col>16</xdr:col>
      <xdr:colOff>15240</xdr:colOff>
      <xdr:row>5</xdr:row>
      <xdr:rowOff>45720</xdr:rowOff>
    </xdr:from>
    <xdr:to>
      <xdr:col>17</xdr:col>
      <xdr:colOff>350520</xdr:colOff>
      <xdr:row>7</xdr:row>
      <xdr:rowOff>0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563E7BF8-81E6-4275-92A0-112F1ED031B3}"/>
            </a:ext>
          </a:extLst>
        </xdr:cNvPr>
        <xdr:cNvSpPr/>
      </xdr:nvSpPr>
      <xdr:spPr>
        <a:xfrm>
          <a:off x="12024360" y="960120"/>
          <a:ext cx="1120140" cy="3200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Reporte_Pintor</a:t>
          </a:r>
        </a:p>
      </xdr:txBody>
    </xdr:sp>
    <xdr:clientData/>
  </xdr:twoCellAnchor>
  <xdr:twoCellAnchor>
    <xdr:from>
      <xdr:col>9</xdr:col>
      <xdr:colOff>419100</xdr:colOff>
      <xdr:row>10</xdr:row>
      <xdr:rowOff>60960</xdr:rowOff>
    </xdr:from>
    <xdr:to>
      <xdr:col>11</xdr:col>
      <xdr:colOff>769620</xdr:colOff>
      <xdr:row>12</xdr:row>
      <xdr:rowOff>129540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A9D7A89C-2C06-4E4D-BBBF-7784B4D8C756}"/>
            </a:ext>
          </a:extLst>
        </xdr:cNvPr>
        <xdr:cNvSpPr/>
      </xdr:nvSpPr>
      <xdr:spPr>
        <a:xfrm>
          <a:off x="6934200" y="1889760"/>
          <a:ext cx="1920240" cy="43434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elemento_despachados</a:t>
          </a:r>
        </a:p>
      </xdr:txBody>
    </xdr:sp>
    <xdr:clientData/>
  </xdr:twoCellAnchor>
  <xdr:twoCellAnchor>
    <xdr:from>
      <xdr:col>7</xdr:col>
      <xdr:colOff>579120</xdr:colOff>
      <xdr:row>2</xdr:row>
      <xdr:rowOff>45720</xdr:rowOff>
    </xdr:from>
    <xdr:to>
      <xdr:col>9</xdr:col>
      <xdr:colOff>259080</xdr:colOff>
      <xdr:row>5</xdr:row>
      <xdr:rowOff>45720</xdr:rowOff>
    </xdr:to>
    <xdr:cxnSp macro="">
      <xdr:nvCxnSpPr>
        <xdr:cNvPr id="58" name="Conector recto de flecha 57">
          <a:extLst>
            <a:ext uri="{FF2B5EF4-FFF2-40B4-BE49-F238E27FC236}">
              <a16:creationId xmlns:a16="http://schemas.microsoft.com/office/drawing/2014/main" id="{0FB491D3-1CB6-8780-22CD-9757FC486D2E}"/>
            </a:ext>
          </a:extLst>
        </xdr:cNvPr>
        <xdr:cNvCxnSpPr>
          <a:stCxn id="4" idx="0"/>
          <a:endCxn id="123" idx="1"/>
        </xdr:cNvCxnSpPr>
      </xdr:nvCxnSpPr>
      <xdr:spPr>
        <a:xfrm flipV="1">
          <a:off x="5570220" y="411480"/>
          <a:ext cx="1264920" cy="54864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575310</xdr:colOff>
      <xdr:row>7</xdr:row>
      <xdr:rowOff>0</xdr:rowOff>
    </xdr:from>
    <xdr:to>
      <xdr:col>7</xdr:col>
      <xdr:colOff>704850</xdr:colOff>
      <xdr:row>10</xdr:row>
      <xdr:rowOff>83820</xdr:rowOff>
    </xdr:to>
    <xdr:cxnSp macro="">
      <xdr:nvCxnSpPr>
        <xdr:cNvPr id="60" name="Conector recto de flecha 59">
          <a:extLst>
            <a:ext uri="{FF2B5EF4-FFF2-40B4-BE49-F238E27FC236}">
              <a16:creationId xmlns:a16="http://schemas.microsoft.com/office/drawing/2014/main" id="{926B850F-E868-B1B7-1412-6B1F3F0C00F5}"/>
            </a:ext>
          </a:extLst>
        </xdr:cNvPr>
        <xdr:cNvCxnSpPr>
          <a:stCxn id="4" idx="2"/>
          <a:endCxn id="104" idx="0"/>
        </xdr:cNvCxnSpPr>
      </xdr:nvCxnSpPr>
      <xdr:spPr>
        <a:xfrm>
          <a:off x="5520690" y="1280160"/>
          <a:ext cx="129540" cy="63246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704850</xdr:colOff>
      <xdr:row>6</xdr:row>
      <xdr:rowOff>30480</xdr:rowOff>
    </xdr:from>
    <xdr:to>
      <xdr:col>10</xdr:col>
      <xdr:colOff>0</xdr:colOff>
      <xdr:row>10</xdr:row>
      <xdr:rowOff>83820</xdr:rowOff>
    </xdr:to>
    <xdr:cxnSp macro="">
      <xdr:nvCxnSpPr>
        <xdr:cNvPr id="62" name="Conector recto de flecha 61">
          <a:extLst>
            <a:ext uri="{FF2B5EF4-FFF2-40B4-BE49-F238E27FC236}">
              <a16:creationId xmlns:a16="http://schemas.microsoft.com/office/drawing/2014/main" id="{C5CE4106-564A-FDBA-F8FB-3D282214F362}"/>
            </a:ext>
          </a:extLst>
        </xdr:cNvPr>
        <xdr:cNvCxnSpPr>
          <a:stCxn id="5" idx="1"/>
          <a:endCxn id="104" idx="0"/>
        </xdr:cNvCxnSpPr>
      </xdr:nvCxnSpPr>
      <xdr:spPr>
        <a:xfrm flipH="1">
          <a:off x="5650230" y="1127760"/>
          <a:ext cx="1649730" cy="78486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563880</xdr:colOff>
      <xdr:row>7</xdr:row>
      <xdr:rowOff>7620</xdr:rowOff>
    </xdr:from>
    <xdr:to>
      <xdr:col>10</xdr:col>
      <xdr:colOff>590550</xdr:colOff>
      <xdr:row>10</xdr:row>
      <xdr:rowOff>99060</xdr:rowOff>
    </xdr:to>
    <xdr:cxnSp macro="">
      <xdr:nvCxnSpPr>
        <xdr:cNvPr id="64" name="Conector recto de flecha 63">
          <a:extLst>
            <a:ext uri="{FF2B5EF4-FFF2-40B4-BE49-F238E27FC236}">
              <a16:creationId xmlns:a16="http://schemas.microsoft.com/office/drawing/2014/main" id="{9A5B4450-9B00-468F-3F6F-040DA6A51806}"/>
            </a:ext>
          </a:extLst>
        </xdr:cNvPr>
        <xdr:cNvCxnSpPr>
          <a:stCxn id="5" idx="2"/>
        </xdr:cNvCxnSpPr>
      </xdr:nvCxnSpPr>
      <xdr:spPr>
        <a:xfrm>
          <a:off x="7932420" y="1287780"/>
          <a:ext cx="26670" cy="64008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335280</xdr:colOff>
      <xdr:row>6</xdr:row>
      <xdr:rowOff>7620</xdr:rowOff>
    </xdr:from>
    <xdr:to>
      <xdr:col>13</xdr:col>
      <xdr:colOff>0</xdr:colOff>
      <xdr:row>6</xdr:row>
      <xdr:rowOff>30480</xdr:rowOff>
    </xdr:to>
    <xdr:cxnSp macro="">
      <xdr:nvCxnSpPr>
        <xdr:cNvPr id="67" name="Conector recto de flecha 66">
          <a:extLst>
            <a:ext uri="{FF2B5EF4-FFF2-40B4-BE49-F238E27FC236}">
              <a16:creationId xmlns:a16="http://schemas.microsoft.com/office/drawing/2014/main" id="{B9CB0BDA-932C-AD6C-484E-6824218D502E}"/>
            </a:ext>
          </a:extLst>
        </xdr:cNvPr>
        <xdr:cNvCxnSpPr>
          <a:stCxn id="5" idx="3"/>
          <a:endCxn id="6" idx="1"/>
        </xdr:cNvCxnSpPr>
      </xdr:nvCxnSpPr>
      <xdr:spPr>
        <a:xfrm flipV="1">
          <a:off x="8496300" y="1104900"/>
          <a:ext cx="1249680" cy="2286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563880</xdr:colOff>
      <xdr:row>6</xdr:row>
      <xdr:rowOff>7620</xdr:rowOff>
    </xdr:from>
    <xdr:to>
      <xdr:col>16</xdr:col>
      <xdr:colOff>15240</xdr:colOff>
      <xdr:row>6</xdr:row>
      <xdr:rowOff>22860</xdr:rowOff>
    </xdr:to>
    <xdr:cxnSp macro="">
      <xdr:nvCxnSpPr>
        <xdr:cNvPr id="79" name="Conector recto de flecha 78">
          <a:extLst>
            <a:ext uri="{FF2B5EF4-FFF2-40B4-BE49-F238E27FC236}">
              <a16:creationId xmlns:a16="http://schemas.microsoft.com/office/drawing/2014/main" id="{7BF9BBE5-FBEB-7C9D-7ADA-D22E7155AF9B}"/>
            </a:ext>
          </a:extLst>
        </xdr:cNvPr>
        <xdr:cNvCxnSpPr>
          <a:stCxn id="6" idx="3"/>
          <a:endCxn id="8" idx="1"/>
        </xdr:cNvCxnSpPr>
      </xdr:nvCxnSpPr>
      <xdr:spPr>
        <a:xfrm>
          <a:off x="11003280" y="1104900"/>
          <a:ext cx="1021080" cy="1524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575310</xdr:colOff>
      <xdr:row>7</xdr:row>
      <xdr:rowOff>0</xdr:rowOff>
    </xdr:from>
    <xdr:to>
      <xdr:col>16</xdr:col>
      <xdr:colOff>575310</xdr:colOff>
      <xdr:row>11</xdr:row>
      <xdr:rowOff>152400</xdr:rowOff>
    </xdr:to>
    <xdr:cxnSp macro="">
      <xdr:nvCxnSpPr>
        <xdr:cNvPr id="84" name="Conector recto de flecha 83">
          <a:extLst>
            <a:ext uri="{FF2B5EF4-FFF2-40B4-BE49-F238E27FC236}">
              <a16:creationId xmlns:a16="http://schemas.microsoft.com/office/drawing/2014/main" id="{10394D9B-A1C0-DC22-EDD3-7B6D873A3416}"/>
            </a:ext>
          </a:extLst>
        </xdr:cNvPr>
        <xdr:cNvCxnSpPr>
          <a:stCxn id="8" idx="2"/>
          <a:endCxn id="7" idx="0"/>
        </xdr:cNvCxnSpPr>
      </xdr:nvCxnSpPr>
      <xdr:spPr>
        <a:xfrm>
          <a:off x="12584430" y="1280160"/>
          <a:ext cx="0" cy="8839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396240</xdr:colOff>
      <xdr:row>6</xdr:row>
      <xdr:rowOff>0</xdr:rowOff>
    </xdr:from>
    <xdr:to>
      <xdr:col>3</xdr:col>
      <xdr:colOff>640080</xdr:colOff>
      <xdr:row>6</xdr:row>
      <xdr:rowOff>7620</xdr:rowOff>
    </xdr:to>
    <xdr:cxnSp macro="">
      <xdr:nvCxnSpPr>
        <xdr:cNvPr id="94" name="Conector recto de flecha 93">
          <a:extLst>
            <a:ext uri="{FF2B5EF4-FFF2-40B4-BE49-F238E27FC236}">
              <a16:creationId xmlns:a16="http://schemas.microsoft.com/office/drawing/2014/main" id="{CEDB1EEE-065F-89E6-B5A8-ED8A6948BEF5}"/>
            </a:ext>
          </a:extLst>
        </xdr:cNvPr>
        <xdr:cNvCxnSpPr>
          <a:stCxn id="2" idx="3"/>
          <a:endCxn id="3" idx="1"/>
        </xdr:cNvCxnSpPr>
      </xdr:nvCxnSpPr>
      <xdr:spPr>
        <a:xfrm flipV="1">
          <a:off x="1424940" y="1097280"/>
          <a:ext cx="10363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403860</xdr:colOff>
      <xdr:row>6</xdr:row>
      <xdr:rowOff>160020</xdr:rowOff>
    </xdr:from>
    <xdr:to>
      <xdr:col>4</xdr:col>
      <xdr:colOff>453390</xdr:colOff>
      <xdr:row>10</xdr:row>
      <xdr:rowOff>76200</xdr:rowOff>
    </xdr:to>
    <xdr:cxnSp macro="">
      <xdr:nvCxnSpPr>
        <xdr:cNvPr id="96" name="Conector recto de flecha 95">
          <a:extLst>
            <a:ext uri="{FF2B5EF4-FFF2-40B4-BE49-F238E27FC236}">
              <a16:creationId xmlns:a16="http://schemas.microsoft.com/office/drawing/2014/main" id="{81EB8273-03C1-D816-7563-540334F1438A}"/>
            </a:ext>
          </a:extLst>
        </xdr:cNvPr>
        <xdr:cNvCxnSpPr>
          <a:stCxn id="3" idx="2"/>
          <a:endCxn id="118" idx="0"/>
        </xdr:cNvCxnSpPr>
      </xdr:nvCxnSpPr>
      <xdr:spPr>
        <a:xfrm flipH="1">
          <a:off x="2994660" y="1257300"/>
          <a:ext cx="49530" cy="6477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403860</xdr:colOff>
      <xdr:row>6</xdr:row>
      <xdr:rowOff>22860</xdr:rowOff>
    </xdr:from>
    <xdr:to>
      <xdr:col>7</xdr:col>
      <xdr:colOff>15240</xdr:colOff>
      <xdr:row>10</xdr:row>
      <xdr:rowOff>76200</xdr:rowOff>
    </xdr:to>
    <xdr:cxnSp macro="">
      <xdr:nvCxnSpPr>
        <xdr:cNvPr id="98" name="Conector recto de flecha 97">
          <a:extLst>
            <a:ext uri="{FF2B5EF4-FFF2-40B4-BE49-F238E27FC236}">
              <a16:creationId xmlns:a16="http://schemas.microsoft.com/office/drawing/2014/main" id="{264E89A7-94B1-8B7E-0C5D-C6222D612137}"/>
            </a:ext>
          </a:extLst>
        </xdr:cNvPr>
        <xdr:cNvCxnSpPr>
          <a:stCxn id="4" idx="1"/>
          <a:endCxn id="118" idx="0"/>
        </xdr:cNvCxnSpPr>
      </xdr:nvCxnSpPr>
      <xdr:spPr>
        <a:xfrm flipH="1">
          <a:off x="2994660" y="1120140"/>
          <a:ext cx="1965960" cy="78486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266700</xdr:colOff>
      <xdr:row>10</xdr:row>
      <xdr:rowOff>83820</xdr:rowOff>
    </xdr:from>
    <xdr:to>
      <xdr:col>9</xdr:col>
      <xdr:colOff>358140</xdr:colOff>
      <xdr:row>13</xdr:row>
      <xdr:rowOff>175260</xdr:rowOff>
    </xdr:to>
    <xdr:sp macro="" textlink="">
      <xdr:nvSpPr>
        <xdr:cNvPr id="104" name="Diagrama de flujo: decisión 103">
          <a:extLst>
            <a:ext uri="{FF2B5EF4-FFF2-40B4-BE49-F238E27FC236}">
              <a16:creationId xmlns:a16="http://schemas.microsoft.com/office/drawing/2014/main" id="{AA95055E-98FB-A58D-9E79-DC03DE85CFAF}"/>
            </a:ext>
          </a:extLst>
        </xdr:cNvPr>
        <xdr:cNvSpPr/>
      </xdr:nvSpPr>
      <xdr:spPr>
        <a:xfrm>
          <a:off x="4427220" y="1912620"/>
          <a:ext cx="2446020" cy="640080"/>
        </a:xfrm>
        <a:prstGeom prst="flowChartDecision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Obra_elemento</a:t>
          </a:r>
        </a:p>
      </xdr:txBody>
    </xdr:sp>
    <xdr:clientData/>
  </xdr:twoCellAnchor>
  <xdr:twoCellAnchor>
    <xdr:from>
      <xdr:col>2</xdr:col>
      <xdr:colOff>632460</xdr:colOff>
      <xdr:row>10</xdr:row>
      <xdr:rowOff>76200</xdr:rowOff>
    </xdr:from>
    <xdr:to>
      <xdr:col>6</xdr:col>
      <xdr:colOff>175260</xdr:colOff>
      <xdr:row>13</xdr:row>
      <xdr:rowOff>167640</xdr:rowOff>
    </xdr:to>
    <xdr:sp macro="" textlink="">
      <xdr:nvSpPr>
        <xdr:cNvPr id="118" name="Diagrama de flujo: decisión 117">
          <a:extLst>
            <a:ext uri="{FF2B5EF4-FFF2-40B4-BE49-F238E27FC236}">
              <a16:creationId xmlns:a16="http://schemas.microsoft.com/office/drawing/2014/main" id="{1461BC30-7326-42E1-9EA7-FD37168240F1}"/>
            </a:ext>
          </a:extLst>
        </xdr:cNvPr>
        <xdr:cNvSpPr/>
      </xdr:nvSpPr>
      <xdr:spPr>
        <a:xfrm>
          <a:off x="1653540" y="1905000"/>
          <a:ext cx="2682240" cy="640080"/>
        </a:xfrm>
        <a:prstGeom prst="flowChartDecision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ingresoPintura_obra</a:t>
          </a:r>
        </a:p>
      </xdr:txBody>
    </xdr:sp>
    <xdr:clientData/>
  </xdr:twoCellAnchor>
  <xdr:twoCellAnchor>
    <xdr:from>
      <xdr:col>9</xdr:col>
      <xdr:colOff>259080</xdr:colOff>
      <xdr:row>0</xdr:row>
      <xdr:rowOff>91440</xdr:rowOff>
    </xdr:from>
    <xdr:to>
      <xdr:col>11</xdr:col>
      <xdr:colOff>784860</xdr:colOff>
      <xdr:row>4</xdr:row>
      <xdr:rowOff>0</xdr:rowOff>
    </xdr:to>
    <xdr:sp macro="" textlink="">
      <xdr:nvSpPr>
        <xdr:cNvPr id="123" name="Diagrama de flujo: decisión 122">
          <a:extLst>
            <a:ext uri="{FF2B5EF4-FFF2-40B4-BE49-F238E27FC236}">
              <a16:creationId xmlns:a16="http://schemas.microsoft.com/office/drawing/2014/main" id="{64314A9B-778F-4AC2-9515-A60A2CE8AF65}"/>
            </a:ext>
          </a:extLst>
        </xdr:cNvPr>
        <xdr:cNvSpPr/>
      </xdr:nvSpPr>
      <xdr:spPr>
        <a:xfrm>
          <a:off x="6835140" y="91440"/>
          <a:ext cx="2110740" cy="640080"/>
        </a:xfrm>
        <a:prstGeom prst="flowChartDecision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L" sz="1100"/>
            <a:t>pintor_obra</a:t>
          </a:r>
        </a:p>
      </xdr:txBody>
    </xdr:sp>
    <xdr:clientData/>
  </xdr:twoCellAnchor>
  <xdr:twoCellAnchor>
    <xdr:from>
      <xdr:col>17</xdr:col>
      <xdr:colOff>350520</xdr:colOff>
      <xdr:row>12</xdr:row>
      <xdr:rowOff>129540</xdr:rowOff>
    </xdr:from>
    <xdr:to>
      <xdr:col>18</xdr:col>
      <xdr:colOff>457200</xdr:colOff>
      <xdr:row>12</xdr:row>
      <xdr:rowOff>140439</xdr:rowOff>
    </xdr:to>
    <xdr:cxnSp macro="">
      <xdr:nvCxnSpPr>
        <xdr:cNvPr id="13" name="Conector recto 12">
          <a:extLst>
            <a:ext uri="{FF2B5EF4-FFF2-40B4-BE49-F238E27FC236}">
              <a16:creationId xmlns:a16="http://schemas.microsoft.com/office/drawing/2014/main" id="{A3FBC26D-AC2F-B5EE-056A-4F9E87E9FD1E}"/>
            </a:ext>
          </a:extLst>
        </xdr:cNvPr>
        <xdr:cNvCxnSpPr>
          <a:stCxn id="7" idx="3"/>
        </xdr:cNvCxnSpPr>
      </xdr:nvCxnSpPr>
      <xdr:spPr>
        <a:xfrm>
          <a:off x="13266420" y="2324100"/>
          <a:ext cx="899160" cy="10899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457200</xdr:colOff>
      <xdr:row>2</xdr:row>
      <xdr:rowOff>30480</xdr:rowOff>
    </xdr:from>
    <xdr:to>
      <xdr:col>18</xdr:col>
      <xdr:colOff>457200</xdr:colOff>
      <xdr:row>12</xdr:row>
      <xdr:rowOff>137160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085F8D00-007C-9601-02DC-C9B41CD87DCB}"/>
            </a:ext>
          </a:extLst>
        </xdr:cNvPr>
        <xdr:cNvCxnSpPr/>
      </xdr:nvCxnSpPr>
      <xdr:spPr>
        <a:xfrm flipV="1">
          <a:off x="14165580" y="396240"/>
          <a:ext cx="0" cy="193548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754380</xdr:colOff>
      <xdr:row>2</xdr:row>
      <xdr:rowOff>30480</xdr:rowOff>
    </xdr:from>
    <xdr:to>
      <xdr:col>18</xdr:col>
      <xdr:colOff>464820</xdr:colOff>
      <xdr:row>2</xdr:row>
      <xdr:rowOff>45720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B896450A-3FAE-3A04-086A-91B2BDCEB566}"/>
            </a:ext>
          </a:extLst>
        </xdr:cNvPr>
        <xdr:cNvCxnSpPr/>
      </xdr:nvCxnSpPr>
      <xdr:spPr>
        <a:xfrm flipH="1" flipV="1">
          <a:off x="8915400" y="396240"/>
          <a:ext cx="5257800" cy="1524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924674</xdr:colOff>
      <xdr:row>2</xdr:row>
      <xdr:rowOff>85618</xdr:rowOff>
    </xdr:from>
    <xdr:to>
      <xdr:col>3</xdr:col>
      <xdr:colOff>470899</xdr:colOff>
      <xdr:row>2</xdr:row>
      <xdr:rowOff>85618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C0124D4B-A707-8215-E967-75216A2B84B2}"/>
            </a:ext>
          </a:extLst>
        </xdr:cNvPr>
        <xdr:cNvCxnSpPr/>
      </xdr:nvCxnSpPr>
      <xdr:spPr>
        <a:xfrm>
          <a:off x="2577101" y="453775"/>
          <a:ext cx="479461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462337</xdr:colOff>
      <xdr:row>2</xdr:row>
      <xdr:rowOff>77057</xdr:rowOff>
    </xdr:from>
    <xdr:to>
      <xdr:col>3</xdr:col>
      <xdr:colOff>462337</xdr:colOff>
      <xdr:row>15</xdr:row>
      <xdr:rowOff>154112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3AD5EB13-0201-3C3E-EABF-AC9240EC4A2B}"/>
            </a:ext>
          </a:extLst>
        </xdr:cNvPr>
        <xdr:cNvCxnSpPr/>
      </xdr:nvCxnSpPr>
      <xdr:spPr>
        <a:xfrm>
          <a:off x="3048000" y="445214"/>
          <a:ext cx="0" cy="24315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470898</xdr:colOff>
      <xdr:row>15</xdr:row>
      <xdr:rowOff>145551</xdr:rowOff>
    </xdr:from>
    <xdr:to>
      <xdr:col>4</xdr:col>
      <xdr:colOff>8562</xdr:colOff>
      <xdr:row>15</xdr:row>
      <xdr:rowOff>145551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D2AD0847-1EE5-AD0A-2DC2-B39708EB4B19}"/>
            </a:ext>
          </a:extLst>
        </xdr:cNvPr>
        <xdr:cNvCxnSpPr/>
      </xdr:nvCxnSpPr>
      <xdr:spPr>
        <a:xfrm>
          <a:off x="3056561" y="2868203"/>
          <a:ext cx="325349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573640</xdr:colOff>
      <xdr:row>15</xdr:row>
      <xdr:rowOff>51371</xdr:rowOff>
    </xdr:from>
    <xdr:to>
      <xdr:col>4</xdr:col>
      <xdr:colOff>8563</xdr:colOff>
      <xdr:row>15</xdr:row>
      <xdr:rowOff>51371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C724B0ED-DFDE-49D3-9D55-B8ECE6186BFE}"/>
            </a:ext>
          </a:extLst>
        </xdr:cNvPr>
        <xdr:cNvCxnSpPr/>
      </xdr:nvCxnSpPr>
      <xdr:spPr>
        <a:xfrm>
          <a:off x="3159303" y="2774023"/>
          <a:ext cx="222608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573641</xdr:colOff>
      <xdr:row>2</xdr:row>
      <xdr:rowOff>77056</xdr:rowOff>
    </xdr:from>
    <xdr:to>
      <xdr:col>3</xdr:col>
      <xdr:colOff>573641</xdr:colOff>
      <xdr:row>15</xdr:row>
      <xdr:rowOff>59933</xdr:rowOff>
    </xdr:to>
    <xdr:cxnSp macro="">
      <xdr:nvCxnSpPr>
        <xdr:cNvPr id="14" name="Conector recto 13">
          <a:extLst>
            <a:ext uri="{FF2B5EF4-FFF2-40B4-BE49-F238E27FC236}">
              <a16:creationId xmlns:a16="http://schemas.microsoft.com/office/drawing/2014/main" id="{183E772F-DD79-DF3F-900A-64C310C32E86}"/>
            </a:ext>
          </a:extLst>
        </xdr:cNvPr>
        <xdr:cNvCxnSpPr/>
      </xdr:nvCxnSpPr>
      <xdr:spPr>
        <a:xfrm flipV="1">
          <a:off x="3159304" y="445213"/>
          <a:ext cx="0" cy="23373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582202</xdr:colOff>
      <xdr:row>2</xdr:row>
      <xdr:rowOff>85619</xdr:rowOff>
    </xdr:from>
    <xdr:to>
      <xdr:col>5</xdr:col>
      <xdr:colOff>8562</xdr:colOff>
      <xdr:row>2</xdr:row>
      <xdr:rowOff>85619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89164262-02BD-8025-9F24-5E130D1ED20B}"/>
            </a:ext>
          </a:extLst>
        </xdr:cNvPr>
        <xdr:cNvCxnSpPr/>
      </xdr:nvCxnSpPr>
      <xdr:spPr>
        <a:xfrm>
          <a:off x="3167865" y="453776"/>
          <a:ext cx="898989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762000</xdr:colOff>
      <xdr:row>2</xdr:row>
      <xdr:rowOff>51371</xdr:rowOff>
    </xdr:from>
    <xdr:to>
      <xdr:col>10</xdr:col>
      <xdr:colOff>0</xdr:colOff>
      <xdr:row>2</xdr:row>
      <xdr:rowOff>51371</xdr:rowOff>
    </xdr:to>
    <xdr:cxnSp macro="">
      <xdr:nvCxnSpPr>
        <xdr:cNvPr id="19" name="Conector recto 18">
          <a:extLst>
            <a:ext uri="{FF2B5EF4-FFF2-40B4-BE49-F238E27FC236}">
              <a16:creationId xmlns:a16="http://schemas.microsoft.com/office/drawing/2014/main" id="{B1626158-2076-8115-AF7D-EBDF239A2174}"/>
            </a:ext>
          </a:extLst>
        </xdr:cNvPr>
        <xdr:cNvCxnSpPr/>
      </xdr:nvCxnSpPr>
      <xdr:spPr>
        <a:xfrm>
          <a:off x="6044629" y="419528"/>
          <a:ext cx="2440113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196922</xdr:colOff>
      <xdr:row>2</xdr:row>
      <xdr:rowOff>145551</xdr:rowOff>
    </xdr:from>
    <xdr:to>
      <xdr:col>10</xdr:col>
      <xdr:colOff>8561</xdr:colOff>
      <xdr:row>2</xdr:row>
      <xdr:rowOff>145551</xdr:rowOff>
    </xdr:to>
    <xdr:cxnSp macro="">
      <xdr:nvCxnSpPr>
        <xdr:cNvPr id="21" name="Conector recto 20">
          <a:extLst>
            <a:ext uri="{FF2B5EF4-FFF2-40B4-BE49-F238E27FC236}">
              <a16:creationId xmlns:a16="http://schemas.microsoft.com/office/drawing/2014/main" id="{CBA796C3-76AE-6981-FA2E-11F924C48D07}"/>
            </a:ext>
          </a:extLst>
        </xdr:cNvPr>
        <xdr:cNvCxnSpPr/>
      </xdr:nvCxnSpPr>
      <xdr:spPr>
        <a:xfrm flipH="1">
          <a:off x="7893978" y="513708"/>
          <a:ext cx="59932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188360</xdr:colOff>
      <xdr:row>2</xdr:row>
      <xdr:rowOff>136990</xdr:rowOff>
    </xdr:from>
    <xdr:to>
      <xdr:col>9</xdr:col>
      <xdr:colOff>188360</xdr:colOff>
      <xdr:row>15</xdr:row>
      <xdr:rowOff>102741</xdr:rowOff>
    </xdr:to>
    <xdr:cxnSp macro="">
      <xdr:nvCxnSpPr>
        <xdr:cNvPr id="23" name="Conector recto 22">
          <a:extLst>
            <a:ext uri="{FF2B5EF4-FFF2-40B4-BE49-F238E27FC236}">
              <a16:creationId xmlns:a16="http://schemas.microsoft.com/office/drawing/2014/main" id="{B9A36E18-521C-91F2-3CC4-EEC8FE90629D}"/>
            </a:ext>
          </a:extLst>
        </xdr:cNvPr>
        <xdr:cNvCxnSpPr/>
      </xdr:nvCxnSpPr>
      <xdr:spPr>
        <a:xfrm>
          <a:off x="7885416" y="505147"/>
          <a:ext cx="0" cy="232024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188359</xdr:colOff>
      <xdr:row>15</xdr:row>
      <xdr:rowOff>94180</xdr:rowOff>
    </xdr:from>
    <xdr:to>
      <xdr:col>10</xdr:col>
      <xdr:colOff>34246</xdr:colOff>
      <xdr:row>15</xdr:row>
      <xdr:rowOff>94180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10FD304A-02E7-340C-9178-555555FC1E67}"/>
            </a:ext>
          </a:extLst>
        </xdr:cNvPr>
        <xdr:cNvCxnSpPr/>
      </xdr:nvCxnSpPr>
      <xdr:spPr>
        <a:xfrm>
          <a:off x="7885415" y="2816832"/>
          <a:ext cx="633573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14</xdr:row>
      <xdr:rowOff>69351</xdr:rowOff>
    </xdr:from>
    <xdr:to>
      <xdr:col>14</xdr:col>
      <xdr:colOff>17121</xdr:colOff>
      <xdr:row>15</xdr:row>
      <xdr:rowOff>52227</xdr:rowOff>
    </xdr:to>
    <xdr:cxnSp macro="">
      <xdr:nvCxnSpPr>
        <xdr:cNvPr id="28" name="Conector: angular 27">
          <a:extLst>
            <a:ext uri="{FF2B5EF4-FFF2-40B4-BE49-F238E27FC236}">
              <a16:creationId xmlns:a16="http://schemas.microsoft.com/office/drawing/2014/main" id="{81946C48-3A4A-B398-2136-6A38B11522BE}"/>
            </a:ext>
          </a:extLst>
        </xdr:cNvPr>
        <xdr:cNvCxnSpPr/>
      </xdr:nvCxnSpPr>
      <xdr:spPr>
        <a:xfrm flipV="1">
          <a:off x="10029825" y="2622051"/>
          <a:ext cx="1579221" cy="173376"/>
        </a:xfrm>
        <a:prstGeom prst="bentConnector3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14</xdr:row>
      <xdr:rowOff>94181</xdr:rowOff>
    </xdr:from>
    <xdr:to>
      <xdr:col>20</xdr:col>
      <xdr:colOff>402404</xdr:colOff>
      <xdr:row>14</xdr:row>
      <xdr:rowOff>94181</xdr:rowOff>
    </xdr:to>
    <xdr:cxnSp macro="">
      <xdr:nvCxnSpPr>
        <xdr:cNvPr id="45" name="Conector recto 44">
          <a:extLst>
            <a:ext uri="{FF2B5EF4-FFF2-40B4-BE49-F238E27FC236}">
              <a16:creationId xmlns:a16="http://schemas.microsoft.com/office/drawing/2014/main" id="{51C39768-23B7-889A-46D5-CB5CFE42171E}"/>
            </a:ext>
          </a:extLst>
        </xdr:cNvPr>
        <xdr:cNvCxnSpPr/>
      </xdr:nvCxnSpPr>
      <xdr:spPr>
        <a:xfrm>
          <a:off x="16811625" y="2646881"/>
          <a:ext cx="1716854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410966</xdr:colOff>
      <xdr:row>14</xdr:row>
      <xdr:rowOff>85619</xdr:rowOff>
    </xdr:from>
    <xdr:to>
      <xdr:col>20</xdr:col>
      <xdr:colOff>410966</xdr:colOff>
      <xdr:row>27</xdr:row>
      <xdr:rowOff>68495</xdr:rowOff>
    </xdr:to>
    <xdr:cxnSp macro="">
      <xdr:nvCxnSpPr>
        <xdr:cNvPr id="47" name="Conector recto 46">
          <a:extLst>
            <a:ext uri="{FF2B5EF4-FFF2-40B4-BE49-F238E27FC236}">
              <a16:creationId xmlns:a16="http://schemas.microsoft.com/office/drawing/2014/main" id="{DB703548-3E99-D604-DCE5-A0BD93745C59}"/>
            </a:ext>
          </a:extLst>
        </xdr:cNvPr>
        <xdr:cNvCxnSpPr/>
      </xdr:nvCxnSpPr>
      <xdr:spPr>
        <a:xfrm>
          <a:off x="18296562" y="2619911"/>
          <a:ext cx="0" cy="234593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410966</xdr:colOff>
      <xdr:row>27</xdr:row>
      <xdr:rowOff>59933</xdr:rowOff>
    </xdr:from>
    <xdr:to>
      <xdr:col>21</xdr:col>
      <xdr:colOff>8562</xdr:colOff>
      <xdr:row>27</xdr:row>
      <xdr:rowOff>59933</xdr:rowOff>
    </xdr:to>
    <xdr:cxnSp macro="">
      <xdr:nvCxnSpPr>
        <xdr:cNvPr id="50" name="Conector recto 49">
          <a:extLst>
            <a:ext uri="{FF2B5EF4-FFF2-40B4-BE49-F238E27FC236}">
              <a16:creationId xmlns:a16="http://schemas.microsoft.com/office/drawing/2014/main" id="{C4427466-401E-5EED-2677-6E3F7536454B}"/>
            </a:ext>
          </a:extLst>
        </xdr:cNvPr>
        <xdr:cNvCxnSpPr/>
      </xdr:nvCxnSpPr>
      <xdr:spPr>
        <a:xfrm>
          <a:off x="18296562" y="4957281"/>
          <a:ext cx="376719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1026519</xdr:colOff>
      <xdr:row>26</xdr:row>
      <xdr:rowOff>112232</xdr:rowOff>
    </xdr:from>
    <xdr:to>
      <xdr:col>24</xdr:col>
      <xdr:colOff>413656</xdr:colOff>
      <xdr:row>26</xdr:row>
      <xdr:rowOff>112232</xdr:rowOff>
    </xdr:to>
    <xdr:cxnSp macro="">
      <xdr:nvCxnSpPr>
        <xdr:cNvPr id="60" name="Conector recto 59">
          <a:extLst>
            <a:ext uri="{FF2B5EF4-FFF2-40B4-BE49-F238E27FC236}">
              <a16:creationId xmlns:a16="http://schemas.microsoft.com/office/drawing/2014/main" id="{315CA338-DE9B-1767-41E2-738985A77B11}"/>
            </a:ext>
          </a:extLst>
        </xdr:cNvPr>
        <xdr:cNvCxnSpPr/>
      </xdr:nvCxnSpPr>
      <xdr:spPr>
        <a:xfrm>
          <a:off x="21665833" y="4978146"/>
          <a:ext cx="1226823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402404</xdr:colOff>
      <xdr:row>13</xdr:row>
      <xdr:rowOff>154113</xdr:rowOff>
    </xdr:from>
    <xdr:to>
      <xdr:col>24</xdr:col>
      <xdr:colOff>402404</xdr:colOff>
      <xdr:row>26</xdr:row>
      <xdr:rowOff>97972</xdr:rowOff>
    </xdr:to>
    <xdr:cxnSp macro="">
      <xdr:nvCxnSpPr>
        <xdr:cNvPr id="62" name="Conector recto 61">
          <a:extLst>
            <a:ext uri="{FF2B5EF4-FFF2-40B4-BE49-F238E27FC236}">
              <a16:creationId xmlns:a16="http://schemas.microsoft.com/office/drawing/2014/main" id="{CCA0E0BD-FCB2-7289-558C-1E88BC36170B}"/>
            </a:ext>
          </a:extLst>
        </xdr:cNvPr>
        <xdr:cNvCxnSpPr/>
      </xdr:nvCxnSpPr>
      <xdr:spPr>
        <a:xfrm flipV="1">
          <a:off x="22881404" y="2581627"/>
          <a:ext cx="0" cy="2382259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402404</xdr:colOff>
      <xdr:row>13</xdr:row>
      <xdr:rowOff>154114</xdr:rowOff>
    </xdr:from>
    <xdr:to>
      <xdr:col>26</xdr:col>
      <xdr:colOff>17123</xdr:colOff>
      <xdr:row>13</xdr:row>
      <xdr:rowOff>154114</xdr:rowOff>
    </xdr:to>
    <xdr:cxnSp macro="">
      <xdr:nvCxnSpPr>
        <xdr:cNvPr id="64" name="Conector recto 63">
          <a:extLst>
            <a:ext uri="{FF2B5EF4-FFF2-40B4-BE49-F238E27FC236}">
              <a16:creationId xmlns:a16="http://schemas.microsoft.com/office/drawing/2014/main" id="{57B6669A-6DD3-CC96-F09F-2E6F870B1B7B}"/>
            </a:ext>
          </a:extLst>
        </xdr:cNvPr>
        <xdr:cNvCxnSpPr/>
      </xdr:nvCxnSpPr>
      <xdr:spPr>
        <a:xfrm>
          <a:off x="21866831" y="2508608"/>
          <a:ext cx="1267146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393653</xdr:colOff>
      <xdr:row>13</xdr:row>
      <xdr:rowOff>66784</xdr:rowOff>
    </xdr:from>
    <xdr:to>
      <xdr:col>26</xdr:col>
      <xdr:colOff>6944</xdr:colOff>
      <xdr:row>13</xdr:row>
      <xdr:rowOff>66784</xdr:rowOff>
    </xdr:to>
    <xdr:cxnSp macro="">
      <xdr:nvCxnSpPr>
        <xdr:cNvPr id="66" name="Conector recto 65">
          <a:extLst>
            <a:ext uri="{FF2B5EF4-FFF2-40B4-BE49-F238E27FC236}">
              <a16:creationId xmlns:a16="http://schemas.microsoft.com/office/drawing/2014/main" id="{7E1B8782-F334-447A-A19B-C88204E2DDE4}"/>
            </a:ext>
          </a:extLst>
        </xdr:cNvPr>
        <xdr:cNvCxnSpPr/>
      </xdr:nvCxnSpPr>
      <xdr:spPr>
        <a:xfrm>
          <a:off x="22745653" y="2505184"/>
          <a:ext cx="400691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397934</xdr:colOff>
      <xdr:row>5</xdr:row>
      <xdr:rowOff>152400</xdr:rowOff>
    </xdr:from>
    <xdr:to>
      <xdr:col>25</xdr:col>
      <xdr:colOff>397934</xdr:colOff>
      <xdr:row>13</xdr:row>
      <xdr:rowOff>59267</xdr:rowOff>
    </xdr:to>
    <xdr:cxnSp macro="">
      <xdr:nvCxnSpPr>
        <xdr:cNvPr id="69" name="Conector recto 68">
          <a:extLst>
            <a:ext uri="{FF2B5EF4-FFF2-40B4-BE49-F238E27FC236}">
              <a16:creationId xmlns:a16="http://schemas.microsoft.com/office/drawing/2014/main" id="{95BCDB9C-620F-3754-BF11-6C56B3CAAE54}"/>
            </a:ext>
          </a:extLst>
        </xdr:cNvPr>
        <xdr:cNvCxnSpPr/>
      </xdr:nvCxnSpPr>
      <xdr:spPr>
        <a:xfrm flipV="1">
          <a:off x="22749934" y="1100667"/>
          <a:ext cx="0" cy="13970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391886</xdr:colOff>
      <xdr:row>5</xdr:row>
      <xdr:rowOff>119747</xdr:rowOff>
    </xdr:from>
    <xdr:to>
      <xdr:col>27</xdr:col>
      <xdr:colOff>10886</xdr:colOff>
      <xdr:row>5</xdr:row>
      <xdr:rowOff>119747</xdr:rowOff>
    </xdr:to>
    <xdr:cxnSp macro="">
      <xdr:nvCxnSpPr>
        <xdr:cNvPr id="71" name="Conector recto 70">
          <a:extLst>
            <a:ext uri="{FF2B5EF4-FFF2-40B4-BE49-F238E27FC236}">
              <a16:creationId xmlns:a16="http://schemas.microsoft.com/office/drawing/2014/main" id="{FA43801D-F591-C2F9-1742-02BE334D01D3}"/>
            </a:ext>
          </a:extLst>
        </xdr:cNvPr>
        <xdr:cNvCxnSpPr/>
      </xdr:nvCxnSpPr>
      <xdr:spPr>
        <a:xfrm>
          <a:off x="23524029" y="1066804"/>
          <a:ext cx="1230086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482600</xdr:colOff>
      <xdr:row>5</xdr:row>
      <xdr:rowOff>25404</xdr:rowOff>
    </xdr:from>
    <xdr:to>
      <xdr:col>27</xdr:col>
      <xdr:colOff>16932</xdr:colOff>
      <xdr:row>5</xdr:row>
      <xdr:rowOff>25404</xdr:rowOff>
    </xdr:to>
    <xdr:cxnSp macro="">
      <xdr:nvCxnSpPr>
        <xdr:cNvPr id="84" name="Conector recto 83">
          <a:extLst>
            <a:ext uri="{FF2B5EF4-FFF2-40B4-BE49-F238E27FC236}">
              <a16:creationId xmlns:a16="http://schemas.microsoft.com/office/drawing/2014/main" id="{124474B8-0468-4EF1-A08D-D4A1165D1CF1}"/>
            </a:ext>
          </a:extLst>
        </xdr:cNvPr>
        <xdr:cNvCxnSpPr/>
      </xdr:nvCxnSpPr>
      <xdr:spPr>
        <a:xfrm>
          <a:off x="21962533" y="973671"/>
          <a:ext cx="2015066" cy="0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24</xdr:col>
      <xdr:colOff>482599</xdr:colOff>
      <xdr:row>2</xdr:row>
      <xdr:rowOff>76199</xdr:rowOff>
    </xdr:from>
    <xdr:to>
      <xdr:col>24</xdr:col>
      <xdr:colOff>482599</xdr:colOff>
      <xdr:row>5</xdr:row>
      <xdr:rowOff>25401</xdr:rowOff>
    </xdr:to>
    <xdr:cxnSp macro="">
      <xdr:nvCxnSpPr>
        <xdr:cNvPr id="87" name="Conector recto 86">
          <a:extLst>
            <a:ext uri="{FF2B5EF4-FFF2-40B4-BE49-F238E27FC236}">
              <a16:creationId xmlns:a16="http://schemas.microsoft.com/office/drawing/2014/main" id="{5B1ABA25-A8D7-08D3-4C5F-DA21B774ABD6}"/>
            </a:ext>
          </a:extLst>
        </xdr:cNvPr>
        <xdr:cNvCxnSpPr/>
      </xdr:nvCxnSpPr>
      <xdr:spPr>
        <a:xfrm flipV="1">
          <a:off x="21962532" y="457199"/>
          <a:ext cx="0" cy="516469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1038225</xdr:colOff>
      <xdr:row>2</xdr:row>
      <xdr:rowOff>84666</xdr:rowOff>
    </xdr:from>
    <xdr:to>
      <xdr:col>24</xdr:col>
      <xdr:colOff>491067</xdr:colOff>
      <xdr:row>2</xdr:row>
      <xdr:rowOff>84666</xdr:rowOff>
    </xdr:to>
    <xdr:cxnSp macro="">
      <xdr:nvCxnSpPr>
        <xdr:cNvPr id="90" name="Conector recto 89">
          <a:extLst>
            <a:ext uri="{FF2B5EF4-FFF2-40B4-BE49-F238E27FC236}">
              <a16:creationId xmlns:a16="http://schemas.microsoft.com/office/drawing/2014/main" id="{8D4445DF-6D7A-413E-D13F-F2379C495756}"/>
            </a:ext>
          </a:extLst>
        </xdr:cNvPr>
        <xdr:cNvCxnSpPr/>
      </xdr:nvCxnSpPr>
      <xdr:spPr>
        <a:xfrm flipH="1">
          <a:off x="21307425" y="456141"/>
          <a:ext cx="1281642" cy="0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778933</xdr:colOff>
      <xdr:row>2</xdr:row>
      <xdr:rowOff>101601</xdr:rowOff>
    </xdr:from>
    <xdr:to>
      <xdr:col>21</xdr:col>
      <xdr:colOff>16933</xdr:colOff>
      <xdr:row>2</xdr:row>
      <xdr:rowOff>101601</xdr:rowOff>
    </xdr:to>
    <xdr:cxnSp macro="">
      <xdr:nvCxnSpPr>
        <xdr:cNvPr id="93" name="Conector recto 92">
          <a:extLst>
            <a:ext uri="{FF2B5EF4-FFF2-40B4-BE49-F238E27FC236}">
              <a16:creationId xmlns:a16="http://schemas.microsoft.com/office/drawing/2014/main" id="{49487142-867B-3FBB-0650-78363F264E73}"/>
            </a:ext>
          </a:extLst>
        </xdr:cNvPr>
        <xdr:cNvCxnSpPr/>
      </xdr:nvCxnSpPr>
      <xdr:spPr>
        <a:xfrm flipH="1">
          <a:off x="10066866" y="482601"/>
          <a:ext cx="8627534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238125</xdr:colOff>
      <xdr:row>14</xdr:row>
      <xdr:rowOff>142875</xdr:rowOff>
    </xdr:from>
    <xdr:to>
      <xdr:col>14</xdr:col>
      <xdr:colOff>0</xdr:colOff>
      <xdr:row>14</xdr:row>
      <xdr:rowOff>142875</xdr:rowOff>
    </xdr:to>
    <xdr:cxnSp macro="">
      <xdr:nvCxnSpPr>
        <xdr:cNvPr id="96" name="Conector recto 95">
          <a:extLst>
            <a:ext uri="{FF2B5EF4-FFF2-40B4-BE49-F238E27FC236}">
              <a16:creationId xmlns:a16="http://schemas.microsoft.com/office/drawing/2014/main" id="{80A37F72-9FD7-9F05-B9DB-AC91A21FA5C9}"/>
            </a:ext>
          </a:extLst>
        </xdr:cNvPr>
        <xdr:cNvCxnSpPr/>
      </xdr:nvCxnSpPr>
      <xdr:spPr>
        <a:xfrm flipH="1">
          <a:off x="11049000" y="2695575"/>
          <a:ext cx="54292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238125</xdr:colOff>
      <xdr:row>14</xdr:row>
      <xdr:rowOff>133350</xdr:rowOff>
    </xdr:from>
    <xdr:to>
      <xdr:col>13</xdr:col>
      <xdr:colOff>238125</xdr:colOff>
      <xdr:row>72</xdr:row>
      <xdr:rowOff>95250</xdr:rowOff>
    </xdr:to>
    <xdr:cxnSp macro="">
      <xdr:nvCxnSpPr>
        <xdr:cNvPr id="98" name="Conector recto 97">
          <a:extLst>
            <a:ext uri="{FF2B5EF4-FFF2-40B4-BE49-F238E27FC236}">
              <a16:creationId xmlns:a16="http://schemas.microsoft.com/office/drawing/2014/main" id="{081C0511-334B-6EC0-0E1F-5E147F21A8C9}"/>
            </a:ext>
          </a:extLst>
        </xdr:cNvPr>
        <xdr:cNvCxnSpPr/>
      </xdr:nvCxnSpPr>
      <xdr:spPr>
        <a:xfrm>
          <a:off x="11049000" y="2686050"/>
          <a:ext cx="0" cy="104870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238125</xdr:colOff>
      <xdr:row>72</xdr:row>
      <xdr:rowOff>95250</xdr:rowOff>
    </xdr:from>
    <xdr:to>
      <xdr:col>14</xdr:col>
      <xdr:colOff>19050</xdr:colOff>
      <xdr:row>72</xdr:row>
      <xdr:rowOff>95250</xdr:rowOff>
    </xdr:to>
    <xdr:cxnSp macro="">
      <xdr:nvCxnSpPr>
        <xdr:cNvPr id="101" name="Conector recto 100">
          <a:extLst>
            <a:ext uri="{FF2B5EF4-FFF2-40B4-BE49-F238E27FC236}">
              <a16:creationId xmlns:a16="http://schemas.microsoft.com/office/drawing/2014/main" id="{D32990FD-C4D3-A256-0E38-7F6301F41BA8}"/>
            </a:ext>
          </a:extLst>
        </xdr:cNvPr>
        <xdr:cNvCxnSpPr/>
      </xdr:nvCxnSpPr>
      <xdr:spPr>
        <a:xfrm>
          <a:off x="11049000" y="13173075"/>
          <a:ext cx="56197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371475</xdr:colOff>
      <xdr:row>6</xdr:row>
      <xdr:rowOff>142875</xdr:rowOff>
    </xdr:from>
    <xdr:to>
      <xdr:col>24</xdr:col>
      <xdr:colOff>695325</xdr:colOff>
      <xdr:row>10</xdr:row>
      <xdr:rowOff>9525</xdr:rowOff>
    </xdr:to>
    <xdr:sp macro="" textlink="">
      <xdr:nvSpPr>
        <xdr:cNvPr id="102" name="Flecha: hacia la izquierda 101">
          <a:extLst>
            <a:ext uri="{FF2B5EF4-FFF2-40B4-BE49-F238E27FC236}">
              <a16:creationId xmlns:a16="http://schemas.microsoft.com/office/drawing/2014/main" id="{7BD5DC30-EFEF-8EAF-ECB2-0BE808DF2C82}"/>
            </a:ext>
          </a:extLst>
        </xdr:cNvPr>
        <xdr:cNvSpPr/>
      </xdr:nvSpPr>
      <xdr:spPr>
        <a:xfrm>
          <a:off x="21869400" y="1247775"/>
          <a:ext cx="1104900" cy="5905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861060</xdr:colOff>
      <xdr:row>3</xdr:row>
      <xdr:rowOff>76200</xdr:rowOff>
    </xdr:from>
    <xdr:to>
      <xdr:col>3</xdr:col>
      <xdr:colOff>22860</xdr:colOff>
      <xdr:row>8</xdr:row>
      <xdr:rowOff>99060</xdr:rowOff>
    </xdr:to>
    <xdr:cxnSp macro="">
      <xdr:nvCxnSpPr>
        <xdr:cNvPr id="12" name="Conector: angular 11">
          <a:extLst>
            <a:ext uri="{FF2B5EF4-FFF2-40B4-BE49-F238E27FC236}">
              <a16:creationId xmlns:a16="http://schemas.microsoft.com/office/drawing/2014/main" id="{41CA0854-CA11-EF86-C4A4-A94AD81563C1}"/>
            </a:ext>
          </a:extLst>
        </xdr:cNvPr>
        <xdr:cNvCxnSpPr/>
      </xdr:nvCxnSpPr>
      <xdr:spPr>
        <a:xfrm>
          <a:off x="1653540" y="640080"/>
          <a:ext cx="1005840" cy="967740"/>
        </a:xfrm>
        <a:prstGeom prst="bentConnector3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914400</xdr:colOff>
      <xdr:row>4</xdr:row>
      <xdr:rowOff>83820</xdr:rowOff>
    </xdr:from>
    <xdr:to>
      <xdr:col>10</xdr:col>
      <xdr:colOff>7620</xdr:colOff>
      <xdr:row>7</xdr:row>
      <xdr:rowOff>45720</xdr:rowOff>
    </xdr:to>
    <xdr:cxnSp macro="">
      <xdr:nvCxnSpPr>
        <xdr:cNvPr id="16" name="Conector: angular 15">
          <a:extLst>
            <a:ext uri="{FF2B5EF4-FFF2-40B4-BE49-F238E27FC236}">
              <a16:creationId xmlns:a16="http://schemas.microsoft.com/office/drawing/2014/main" id="{F8D34E86-DF5D-870C-2AEC-E26F74CDCC71}"/>
            </a:ext>
          </a:extLst>
        </xdr:cNvPr>
        <xdr:cNvCxnSpPr/>
      </xdr:nvCxnSpPr>
      <xdr:spPr>
        <a:xfrm flipV="1">
          <a:off x="6842760" y="830580"/>
          <a:ext cx="1744980" cy="533400"/>
        </a:xfrm>
        <a:prstGeom prst="bentConnector3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571500</xdr:colOff>
      <xdr:row>4</xdr:row>
      <xdr:rowOff>76200</xdr:rowOff>
    </xdr:from>
    <xdr:to>
      <xdr:col>16</xdr:col>
      <xdr:colOff>0</xdr:colOff>
      <xdr:row>8</xdr:row>
      <xdr:rowOff>91440</xdr:rowOff>
    </xdr:to>
    <xdr:cxnSp macro="">
      <xdr:nvCxnSpPr>
        <xdr:cNvPr id="18" name="Conector: angular 17">
          <a:extLst>
            <a:ext uri="{FF2B5EF4-FFF2-40B4-BE49-F238E27FC236}">
              <a16:creationId xmlns:a16="http://schemas.microsoft.com/office/drawing/2014/main" id="{A0FB0621-0F7C-775D-5A9D-62532E18880F}"/>
            </a:ext>
          </a:extLst>
        </xdr:cNvPr>
        <xdr:cNvCxnSpPr/>
      </xdr:nvCxnSpPr>
      <xdr:spPr>
        <a:xfrm rot="10800000" flipV="1">
          <a:off x="11109960" y="822960"/>
          <a:ext cx="1013460" cy="777240"/>
        </a:xfrm>
        <a:prstGeom prst="bentConnector3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876300</xdr:colOff>
      <xdr:row>7</xdr:row>
      <xdr:rowOff>175260</xdr:rowOff>
    </xdr:from>
    <xdr:to>
      <xdr:col>9</xdr:col>
      <xdr:colOff>411480</xdr:colOff>
      <xdr:row>14</xdr:row>
      <xdr:rowOff>106680</xdr:rowOff>
    </xdr:to>
    <xdr:cxnSp macro="">
      <xdr:nvCxnSpPr>
        <xdr:cNvPr id="24" name="Conector: angular 23">
          <a:extLst>
            <a:ext uri="{FF2B5EF4-FFF2-40B4-BE49-F238E27FC236}">
              <a16:creationId xmlns:a16="http://schemas.microsoft.com/office/drawing/2014/main" id="{1A7D466C-B306-2D38-22AC-990A8DBB1B39}"/>
            </a:ext>
          </a:extLst>
        </xdr:cNvPr>
        <xdr:cNvCxnSpPr/>
      </xdr:nvCxnSpPr>
      <xdr:spPr>
        <a:xfrm>
          <a:off x="7223760" y="1493520"/>
          <a:ext cx="1394460" cy="1249680"/>
        </a:xfrm>
        <a:prstGeom prst="bentConnector3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952500</xdr:colOff>
      <xdr:row>13</xdr:row>
      <xdr:rowOff>129540</xdr:rowOff>
    </xdr:from>
    <xdr:to>
      <xdr:col>6</xdr:col>
      <xdr:colOff>30480</xdr:colOff>
      <xdr:row>13</xdr:row>
      <xdr:rowOff>129540</xdr:rowOff>
    </xdr:to>
    <xdr:cxnSp macro="">
      <xdr:nvCxnSpPr>
        <xdr:cNvPr id="30" name="Conector recto de flecha 29">
          <a:extLst>
            <a:ext uri="{FF2B5EF4-FFF2-40B4-BE49-F238E27FC236}">
              <a16:creationId xmlns:a16="http://schemas.microsoft.com/office/drawing/2014/main" id="{6FC6FA83-82BE-D379-F96F-2BE0DD865F8C}"/>
            </a:ext>
          </a:extLst>
        </xdr:cNvPr>
        <xdr:cNvCxnSpPr/>
      </xdr:nvCxnSpPr>
      <xdr:spPr>
        <a:xfrm>
          <a:off x="4503420" y="2583180"/>
          <a:ext cx="98298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960120</xdr:colOff>
      <xdr:row>3</xdr:row>
      <xdr:rowOff>137160</xdr:rowOff>
    </xdr:from>
    <xdr:to>
      <xdr:col>4</xdr:col>
      <xdr:colOff>960120</xdr:colOff>
      <xdr:row>13</xdr:row>
      <xdr:rowOff>129540</xdr:rowOff>
    </xdr:to>
    <xdr:cxnSp macro="">
      <xdr:nvCxnSpPr>
        <xdr:cNvPr id="32" name="Conector recto 31">
          <a:extLst>
            <a:ext uri="{FF2B5EF4-FFF2-40B4-BE49-F238E27FC236}">
              <a16:creationId xmlns:a16="http://schemas.microsoft.com/office/drawing/2014/main" id="{AA7F2455-E2AC-BDA7-9C29-6602F83E938A}"/>
            </a:ext>
          </a:extLst>
        </xdr:cNvPr>
        <xdr:cNvCxnSpPr/>
      </xdr:nvCxnSpPr>
      <xdr:spPr>
        <a:xfrm>
          <a:off x="4511040" y="701040"/>
          <a:ext cx="0" cy="188214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952500</xdr:colOff>
      <xdr:row>3</xdr:row>
      <xdr:rowOff>137160</xdr:rowOff>
    </xdr:from>
    <xdr:to>
      <xdr:col>5</xdr:col>
      <xdr:colOff>30480</xdr:colOff>
      <xdr:row>3</xdr:row>
      <xdr:rowOff>137160</xdr:rowOff>
    </xdr:to>
    <xdr:cxnSp macro="">
      <xdr:nvCxnSpPr>
        <xdr:cNvPr id="34" name="Conector recto 33">
          <a:extLst>
            <a:ext uri="{FF2B5EF4-FFF2-40B4-BE49-F238E27FC236}">
              <a16:creationId xmlns:a16="http://schemas.microsoft.com/office/drawing/2014/main" id="{89F41A9E-263F-387E-5D61-3E86E570991E}"/>
            </a:ext>
          </a:extLst>
        </xdr:cNvPr>
        <xdr:cNvCxnSpPr/>
      </xdr:nvCxnSpPr>
      <xdr:spPr>
        <a:xfrm>
          <a:off x="4503420" y="701040"/>
          <a:ext cx="1905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594360</xdr:colOff>
      <xdr:row>14</xdr:row>
      <xdr:rowOff>99060</xdr:rowOff>
    </xdr:from>
    <xdr:to>
      <xdr:col>6</xdr:col>
      <xdr:colOff>114300</xdr:colOff>
      <xdr:row>14</xdr:row>
      <xdr:rowOff>99060</xdr:rowOff>
    </xdr:to>
    <xdr:cxnSp macro="">
      <xdr:nvCxnSpPr>
        <xdr:cNvPr id="36" name="Conector recto de flecha 35">
          <a:extLst>
            <a:ext uri="{FF2B5EF4-FFF2-40B4-BE49-F238E27FC236}">
              <a16:creationId xmlns:a16="http://schemas.microsoft.com/office/drawing/2014/main" id="{B98BD54D-4A29-4A1D-84CE-34CA4E18E5A3}"/>
            </a:ext>
          </a:extLst>
        </xdr:cNvPr>
        <xdr:cNvCxnSpPr/>
      </xdr:nvCxnSpPr>
      <xdr:spPr>
        <a:xfrm>
          <a:off x="5356860" y="2735580"/>
          <a:ext cx="3048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419100</xdr:colOff>
      <xdr:row>7</xdr:row>
      <xdr:rowOff>99060</xdr:rowOff>
    </xdr:from>
    <xdr:to>
      <xdr:col>6</xdr:col>
      <xdr:colOff>419100</xdr:colOff>
      <xdr:row>11</xdr:row>
      <xdr:rowOff>22860</xdr:rowOff>
    </xdr:to>
    <xdr:cxnSp macro="">
      <xdr:nvCxnSpPr>
        <xdr:cNvPr id="39" name="Conector recto 38">
          <a:extLst>
            <a:ext uri="{FF2B5EF4-FFF2-40B4-BE49-F238E27FC236}">
              <a16:creationId xmlns:a16="http://schemas.microsoft.com/office/drawing/2014/main" id="{2239061D-6884-5D0E-8DC8-5A0ABB61BE42}"/>
            </a:ext>
          </a:extLst>
        </xdr:cNvPr>
        <xdr:cNvCxnSpPr/>
      </xdr:nvCxnSpPr>
      <xdr:spPr>
        <a:xfrm flipV="1">
          <a:off x="5875020" y="1417320"/>
          <a:ext cx="0" cy="678180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434340</xdr:colOff>
      <xdr:row>7</xdr:row>
      <xdr:rowOff>106680</xdr:rowOff>
    </xdr:from>
    <xdr:to>
      <xdr:col>7</xdr:col>
      <xdr:colOff>7620</xdr:colOff>
      <xdr:row>7</xdr:row>
      <xdr:rowOff>106680</xdr:rowOff>
    </xdr:to>
    <xdr:cxnSp macro="">
      <xdr:nvCxnSpPr>
        <xdr:cNvPr id="44" name="Conector recto 43">
          <a:extLst>
            <a:ext uri="{FF2B5EF4-FFF2-40B4-BE49-F238E27FC236}">
              <a16:creationId xmlns:a16="http://schemas.microsoft.com/office/drawing/2014/main" id="{02459F2A-09F5-1300-4DE2-D0E660273680}"/>
            </a:ext>
          </a:extLst>
        </xdr:cNvPr>
        <xdr:cNvCxnSpPr/>
      </xdr:nvCxnSpPr>
      <xdr:spPr>
        <a:xfrm>
          <a:off x="5890260" y="1424940"/>
          <a:ext cx="464820" cy="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685800</xdr:colOff>
      <xdr:row>7</xdr:row>
      <xdr:rowOff>129540</xdr:rowOff>
    </xdr:from>
    <xdr:to>
      <xdr:col>4</xdr:col>
      <xdr:colOff>281940</xdr:colOff>
      <xdr:row>7</xdr:row>
      <xdr:rowOff>129540</xdr:rowOff>
    </xdr:to>
    <xdr:cxnSp macro="">
      <xdr:nvCxnSpPr>
        <xdr:cNvPr id="62" name="Conector recto 61">
          <a:extLst>
            <a:ext uri="{FF2B5EF4-FFF2-40B4-BE49-F238E27FC236}">
              <a16:creationId xmlns:a16="http://schemas.microsoft.com/office/drawing/2014/main" id="{0B046717-0949-ED68-0EB9-E121795014FA}"/>
            </a:ext>
          </a:extLst>
        </xdr:cNvPr>
        <xdr:cNvCxnSpPr/>
      </xdr:nvCxnSpPr>
      <xdr:spPr>
        <a:xfrm flipH="1">
          <a:off x="3322320" y="1447800"/>
          <a:ext cx="51054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845820</xdr:colOff>
      <xdr:row>3</xdr:row>
      <xdr:rowOff>68580</xdr:rowOff>
    </xdr:from>
    <xdr:to>
      <xdr:col>5</xdr:col>
      <xdr:colOff>45720</xdr:colOff>
      <xdr:row>3</xdr:row>
      <xdr:rowOff>68580</xdr:rowOff>
    </xdr:to>
    <xdr:cxnSp macro="">
      <xdr:nvCxnSpPr>
        <xdr:cNvPr id="65" name="Conector recto 64">
          <a:extLst>
            <a:ext uri="{FF2B5EF4-FFF2-40B4-BE49-F238E27FC236}">
              <a16:creationId xmlns:a16="http://schemas.microsoft.com/office/drawing/2014/main" id="{4316148F-0CF6-499B-9E33-3479CB2DAEC3}"/>
            </a:ext>
          </a:extLst>
        </xdr:cNvPr>
        <xdr:cNvCxnSpPr/>
      </xdr:nvCxnSpPr>
      <xdr:spPr>
        <a:xfrm>
          <a:off x="4396740" y="632460"/>
          <a:ext cx="31242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838200</xdr:colOff>
      <xdr:row>3</xdr:row>
      <xdr:rowOff>60960</xdr:rowOff>
    </xdr:from>
    <xdr:to>
      <xdr:col>4</xdr:col>
      <xdr:colOff>838200</xdr:colOff>
      <xdr:row>14</xdr:row>
      <xdr:rowOff>76200</xdr:rowOff>
    </xdr:to>
    <xdr:cxnSp macro="">
      <xdr:nvCxnSpPr>
        <xdr:cNvPr id="67" name="Conector recto 66">
          <a:extLst>
            <a:ext uri="{FF2B5EF4-FFF2-40B4-BE49-F238E27FC236}">
              <a16:creationId xmlns:a16="http://schemas.microsoft.com/office/drawing/2014/main" id="{FEAE4E9D-41FF-4D4F-B44B-F9A389C5349B}"/>
            </a:ext>
          </a:extLst>
        </xdr:cNvPr>
        <xdr:cNvCxnSpPr/>
      </xdr:nvCxnSpPr>
      <xdr:spPr>
        <a:xfrm>
          <a:off x="4389120" y="624840"/>
          <a:ext cx="0" cy="208788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838200</xdr:colOff>
      <xdr:row>14</xdr:row>
      <xdr:rowOff>76200</xdr:rowOff>
    </xdr:from>
    <xdr:to>
      <xdr:col>5</xdr:col>
      <xdr:colOff>373380</xdr:colOff>
      <xdr:row>14</xdr:row>
      <xdr:rowOff>76200</xdr:rowOff>
    </xdr:to>
    <xdr:cxnSp macro="">
      <xdr:nvCxnSpPr>
        <xdr:cNvPr id="70" name="Conector recto 69">
          <a:extLst>
            <a:ext uri="{FF2B5EF4-FFF2-40B4-BE49-F238E27FC236}">
              <a16:creationId xmlns:a16="http://schemas.microsoft.com/office/drawing/2014/main" id="{AAEAD77E-7252-5619-AB35-8BB29DFE40DA}"/>
            </a:ext>
          </a:extLst>
        </xdr:cNvPr>
        <xdr:cNvCxnSpPr/>
      </xdr:nvCxnSpPr>
      <xdr:spPr>
        <a:xfrm>
          <a:off x="4389120" y="2712720"/>
          <a:ext cx="6477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373380</xdr:colOff>
      <xdr:row>14</xdr:row>
      <xdr:rowOff>76200</xdr:rowOff>
    </xdr:from>
    <xdr:to>
      <xdr:col>5</xdr:col>
      <xdr:colOff>373380</xdr:colOff>
      <xdr:row>18</xdr:row>
      <xdr:rowOff>99060</xdr:rowOff>
    </xdr:to>
    <xdr:cxnSp macro="">
      <xdr:nvCxnSpPr>
        <xdr:cNvPr id="72" name="Conector recto 71">
          <a:extLst>
            <a:ext uri="{FF2B5EF4-FFF2-40B4-BE49-F238E27FC236}">
              <a16:creationId xmlns:a16="http://schemas.microsoft.com/office/drawing/2014/main" id="{DF701EE8-2C03-89E9-9EBE-DC94A964DE71}"/>
            </a:ext>
          </a:extLst>
        </xdr:cNvPr>
        <xdr:cNvCxnSpPr/>
      </xdr:nvCxnSpPr>
      <xdr:spPr>
        <a:xfrm>
          <a:off x="5036820" y="2712720"/>
          <a:ext cx="0" cy="77724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739140</xdr:colOff>
      <xdr:row>18</xdr:row>
      <xdr:rowOff>91440</xdr:rowOff>
    </xdr:from>
    <xdr:to>
      <xdr:col>5</xdr:col>
      <xdr:colOff>373380</xdr:colOff>
      <xdr:row>18</xdr:row>
      <xdr:rowOff>91440</xdr:rowOff>
    </xdr:to>
    <xdr:cxnSp macro="">
      <xdr:nvCxnSpPr>
        <xdr:cNvPr id="76" name="Conector recto de flecha 75">
          <a:extLst>
            <a:ext uri="{FF2B5EF4-FFF2-40B4-BE49-F238E27FC236}">
              <a16:creationId xmlns:a16="http://schemas.microsoft.com/office/drawing/2014/main" id="{BF149FD8-01FB-D1B6-81D8-877E5C97FD70}"/>
            </a:ext>
          </a:extLst>
        </xdr:cNvPr>
        <xdr:cNvCxnSpPr/>
      </xdr:nvCxnSpPr>
      <xdr:spPr>
        <a:xfrm flipH="1">
          <a:off x="4290060" y="3482340"/>
          <a:ext cx="74676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693420</xdr:colOff>
      <xdr:row>3</xdr:row>
      <xdr:rowOff>114300</xdr:rowOff>
    </xdr:from>
    <xdr:to>
      <xdr:col>8</xdr:col>
      <xdr:colOff>15240</xdr:colOff>
      <xdr:row>3</xdr:row>
      <xdr:rowOff>114300</xdr:rowOff>
    </xdr:to>
    <xdr:cxnSp macro="">
      <xdr:nvCxnSpPr>
        <xdr:cNvPr id="78" name="Conector recto de flecha 77">
          <a:extLst>
            <a:ext uri="{FF2B5EF4-FFF2-40B4-BE49-F238E27FC236}">
              <a16:creationId xmlns:a16="http://schemas.microsoft.com/office/drawing/2014/main" id="{CC471D25-D7B3-6A5C-FD6F-F14C4403635F}"/>
            </a:ext>
          </a:extLst>
        </xdr:cNvPr>
        <xdr:cNvCxnSpPr/>
      </xdr:nvCxnSpPr>
      <xdr:spPr>
        <a:xfrm>
          <a:off x="5356860" y="678180"/>
          <a:ext cx="207264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320040</xdr:colOff>
      <xdr:row>1</xdr:row>
      <xdr:rowOff>60960</xdr:rowOff>
    </xdr:from>
    <xdr:to>
      <xdr:col>13</xdr:col>
      <xdr:colOff>144780</xdr:colOff>
      <xdr:row>1</xdr:row>
      <xdr:rowOff>87281</xdr:rowOff>
    </xdr:to>
    <xdr:cxnSp macro="">
      <xdr:nvCxnSpPr>
        <xdr:cNvPr id="81" name="Conector recto 80">
          <a:extLst>
            <a:ext uri="{FF2B5EF4-FFF2-40B4-BE49-F238E27FC236}">
              <a16:creationId xmlns:a16="http://schemas.microsoft.com/office/drawing/2014/main" id="{9ECD09C6-ABDF-CF15-2981-60F4A4932939}"/>
            </a:ext>
          </a:extLst>
        </xdr:cNvPr>
        <xdr:cNvCxnSpPr/>
      </xdr:nvCxnSpPr>
      <xdr:spPr>
        <a:xfrm flipH="1" flipV="1">
          <a:off x="8526780" y="243840"/>
          <a:ext cx="4244340" cy="26321"/>
        </a:xfrm>
        <a:prstGeom prst="line">
          <a:avLst/>
        </a:prstGeom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320040</xdr:colOff>
      <xdr:row>1</xdr:row>
      <xdr:rowOff>60960</xdr:rowOff>
    </xdr:from>
    <xdr:to>
      <xdr:col>9</xdr:col>
      <xdr:colOff>320040</xdr:colOff>
      <xdr:row>4</xdr:row>
      <xdr:rowOff>106680</xdr:rowOff>
    </xdr:to>
    <xdr:cxnSp macro="">
      <xdr:nvCxnSpPr>
        <xdr:cNvPr id="86" name="Conector recto 85">
          <a:extLst>
            <a:ext uri="{FF2B5EF4-FFF2-40B4-BE49-F238E27FC236}">
              <a16:creationId xmlns:a16="http://schemas.microsoft.com/office/drawing/2014/main" id="{07BD3E87-E76A-F4F3-5DD3-E835919DBDCE}"/>
            </a:ext>
          </a:extLst>
        </xdr:cNvPr>
        <xdr:cNvCxnSpPr/>
      </xdr:nvCxnSpPr>
      <xdr:spPr>
        <a:xfrm flipV="1">
          <a:off x="8526780" y="243840"/>
          <a:ext cx="0" cy="609600"/>
        </a:xfrm>
        <a:prstGeom prst="line">
          <a:avLst/>
        </a:prstGeom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609600</xdr:colOff>
      <xdr:row>4</xdr:row>
      <xdr:rowOff>106680</xdr:rowOff>
    </xdr:from>
    <xdr:to>
      <xdr:col>9</xdr:col>
      <xdr:colOff>327660</xdr:colOff>
      <xdr:row>4</xdr:row>
      <xdr:rowOff>106680</xdr:rowOff>
    </xdr:to>
    <xdr:cxnSp macro="">
      <xdr:nvCxnSpPr>
        <xdr:cNvPr id="88" name="Conector recto de flecha 87">
          <a:extLst>
            <a:ext uri="{FF2B5EF4-FFF2-40B4-BE49-F238E27FC236}">
              <a16:creationId xmlns:a16="http://schemas.microsoft.com/office/drawing/2014/main" id="{51298FB8-A24D-2876-ACE8-28D2BEE86CD3}"/>
            </a:ext>
          </a:extLst>
        </xdr:cNvPr>
        <xdr:cNvCxnSpPr/>
      </xdr:nvCxnSpPr>
      <xdr:spPr>
        <a:xfrm flipH="1">
          <a:off x="8023860" y="853440"/>
          <a:ext cx="51054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152400</xdr:colOff>
      <xdr:row>1</xdr:row>
      <xdr:rowOff>76200</xdr:rowOff>
    </xdr:from>
    <xdr:to>
      <xdr:col>13</xdr:col>
      <xdr:colOff>152400</xdr:colOff>
      <xdr:row>8</xdr:row>
      <xdr:rowOff>45720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7BE73607-81C6-54F1-10A2-E880F5B1CF2B}"/>
            </a:ext>
          </a:extLst>
        </xdr:cNvPr>
        <xdr:cNvCxnSpPr/>
      </xdr:nvCxnSpPr>
      <xdr:spPr>
        <a:xfrm>
          <a:off x="12778740" y="259080"/>
          <a:ext cx="0" cy="1295400"/>
        </a:xfrm>
        <a:prstGeom prst="line">
          <a:avLst/>
        </a:prstGeom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144780</xdr:colOff>
      <xdr:row>8</xdr:row>
      <xdr:rowOff>45720</xdr:rowOff>
    </xdr:from>
    <xdr:to>
      <xdr:col>14</xdr:col>
      <xdr:colOff>7620</xdr:colOff>
      <xdr:row>8</xdr:row>
      <xdr:rowOff>45720</xdr:rowOff>
    </xdr:to>
    <xdr:cxnSp macro="">
      <xdr:nvCxnSpPr>
        <xdr:cNvPr id="14" name="Conector recto 13">
          <a:extLst>
            <a:ext uri="{FF2B5EF4-FFF2-40B4-BE49-F238E27FC236}">
              <a16:creationId xmlns:a16="http://schemas.microsoft.com/office/drawing/2014/main" id="{7A04256F-F610-5430-D701-10264A7ABBD2}"/>
            </a:ext>
          </a:extLst>
        </xdr:cNvPr>
        <xdr:cNvCxnSpPr/>
      </xdr:nvCxnSpPr>
      <xdr:spPr>
        <a:xfrm>
          <a:off x="12771120" y="1554480"/>
          <a:ext cx="693420" cy="0"/>
        </a:xfrm>
        <a:prstGeom prst="line">
          <a:avLst/>
        </a:prstGeom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5</xdr:col>
      <xdr:colOff>617220</xdr:colOff>
      <xdr:row>11</xdr:row>
      <xdr:rowOff>22860</xdr:rowOff>
    </xdr:from>
    <xdr:to>
      <xdr:col>6</xdr:col>
      <xdr:colOff>419100</xdr:colOff>
      <xdr:row>11</xdr:row>
      <xdr:rowOff>22860</xdr:rowOff>
    </xdr:to>
    <xdr:cxnSp macro="">
      <xdr:nvCxnSpPr>
        <xdr:cNvPr id="25" name="Conector recto 24">
          <a:extLst>
            <a:ext uri="{FF2B5EF4-FFF2-40B4-BE49-F238E27FC236}">
              <a16:creationId xmlns:a16="http://schemas.microsoft.com/office/drawing/2014/main" id="{3693CCB3-6D89-D390-1629-ADBA12F1A3F7}"/>
            </a:ext>
          </a:extLst>
        </xdr:cNvPr>
        <xdr:cNvCxnSpPr/>
      </xdr:nvCxnSpPr>
      <xdr:spPr>
        <a:xfrm>
          <a:off x="5379720" y="2095500"/>
          <a:ext cx="586740" cy="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617220</xdr:colOff>
      <xdr:row>11</xdr:row>
      <xdr:rowOff>22860</xdr:rowOff>
    </xdr:from>
    <xdr:to>
      <xdr:col>5</xdr:col>
      <xdr:colOff>617220</xdr:colOff>
      <xdr:row>14</xdr:row>
      <xdr:rowOff>99060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B120AEBC-C721-075D-D26F-F9342FD39F86}"/>
            </a:ext>
          </a:extLst>
        </xdr:cNvPr>
        <xdr:cNvCxnSpPr/>
      </xdr:nvCxnSpPr>
      <xdr:spPr>
        <a:xfrm>
          <a:off x="5379720" y="2095500"/>
          <a:ext cx="0" cy="64008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274320</xdr:colOff>
      <xdr:row>7</xdr:row>
      <xdr:rowOff>121920</xdr:rowOff>
    </xdr:from>
    <xdr:to>
      <xdr:col>5</xdr:col>
      <xdr:colOff>205740</xdr:colOff>
      <xdr:row>17</xdr:row>
      <xdr:rowOff>106680</xdr:rowOff>
    </xdr:to>
    <xdr:cxnSp macro="">
      <xdr:nvCxnSpPr>
        <xdr:cNvPr id="50" name="Conector: angular 49">
          <a:extLst>
            <a:ext uri="{FF2B5EF4-FFF2-40B4-BE49-F238E27FC236}">
              <a16:creationId xmlns:a16="http://schemas.microsoft.com/office/drawing/2014/main" id="{04ABF385-4E12-5897-03F6-BD4959C37294}"/>
            </a:ext>
          </a:extLst>
        </xdr:cNvPr>
        <xdr:cNvCxnSpPr/>
      </xdr:nvCxnSpPr>
      <xdr:spPr>
        <a:xfrm rot="16200000" flipH="1">
          <a:off x="3409950" y="1855470"/>
          <a:ext cx="1874520" cy="1043940"/>
        </a:xfrm>
        <a:prstGeom prst="bentConnector3">
          <a:avLst>
            <a:gd name="adj1" fmla="val 75610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754380</xdr:colOff>
      <xdr:row>17</xdr:row>
      <xdr:rowOff>91440</xdr:rowOff>
    </xdr:from>
    <xdr:to>
      <xdr:col>5</xdr:col>
      <xdr:colOff>213360</xdr:colOff>
      <xdr:row>17</xdr:row>
      <xdr:rowOff>91440</xdr:rowOff>
    </xdr:to>
    <xdr:cxnSp macro="">
      <xdr:nvCxnSpPr>
        <xdr:cNvPr id="57" name="Conector recto de flecha 56">
          <a:extLst>
            <a:ext uri="{FF2B5EF4-FFF2-40B4-BE49-F238E27FC236}">
              <a16:creationId xmlns:a16="http://schemas.microsoft.com/office/drawing/2014/main" id="{BA0D0D4B-ACB0-BA7E-4EB1-52639FC6893F}"/>
            </a:ext>
          </a:extLst>
        </xdr:cNvPr>
        <xdr:cNvCxnSpPr/>
      </xdr:nvCxnSpPr>
      <xdr:spPr>
        <a:xfrm flipH="1">
          <a:off x="4305300" y="3299460"/>
          <a:ext cx="57150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1112520</xdr:colOff>
      <xdr:row>3</xdr:row>
      <xdr:rowOff>137160</xdr:rowOff>
    </xdr:from>
    <xdr:to>
      <xdr:col>16</xdr:col>
      <xdr:colOff>30480</xdr:colOff>
      <xdr:row>5</xdr:row>
      <xdr:rowOff>121920</xdr:rowOff>
    </xdr:to>
    <xdr:cxnSp macro="">
      <xdr:nvCxnSpPr>
        <xdr:cNvPr id="6" name="Conector: angular 5">
          <a:extLst>
            <a:ext uri="{FF2B5EF4-FFF2-40B4-BE49-F238E27FC236}">
              <a16:creationId xmlns:a16="http://schemas.microsoft.com/office/drawing/2014/main" id="{1CC2C5E6-381B-BF57-E2C0-D7E7C914BFB9}"/>
            </a:ext>
          </a:extLst>
        </xdr:cNvPr>
        <xdr:cNvCxnSpPr/>
      </xdr:nvCxnSpPr>
      <xdr:spPr>
        <a:xfrm>
          <a:off x="11132820" y="701040"/>
          <a:ext cx="3970020" cy="358140"/>
        </a:xfrm>
        <a:prstGeom prst="bentConnector3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655322</xdr:colOff>
      <xdr:row>5</xdr:row>
      <xdr:rowOff>114299</xdr:rowOff>
    </xdr:from>
    <xdr:to>
      <xdr:col>1</xdr:col>
      <xdr:colOff>655322</xdr:colOff>
      <xdr:row>11</xdr:row>
      <xdr:rowOff>30479</xdr:rowOff>
    </xdr:to>
    <xdr:sp macro="" textlink="">
      <xdr:nvSpPr>
        <xdr:cNvPr id="3" name="Flecha: hacia arriba 2">
          <a:extLst>
            <a:ext uri="{FF2B5EF4-FFF2-40B4-BE49-F238E27FC236}">
              <a16:creationId xmlns:a16="http://schemas.microsoft.com/office/drawing/2014/main" id="{33C2DED2-CE50-48D6-A7A3-2B760B6C7984}"/>
            </a:ext>
          </a:extLst>
        </xdr:cNvPr>
        <xdr:cNvSpPr/>
      </xdr:nvSpPr>
      <xdr:spPr>
        <a:xfrm>
          <a:off x="655322" y="1051559"/>
          <a:ext cx="792480" cy="10515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</xdr:col>
      <xdr:colOff>822962</xdr:colOff>
      <xdr:row>11</xdr:row>
      <xdr:rowOff>121919</xdr:rowOff>
    </xdr:from>
    <xdr:to>
      <xdr:col>3</xdr:col>
      <xdr:colOff>731522</xdr:colOff>
      <xdr:row>17</xdr:row>
      <xdr:rowOff>38099</xdr:rowOff>
    </xdr:to>
    <xdr:sp macro="" textlink="">
      <xdr:nvSpPr>
        <xdr:cNvPr id="4" name="Flecha: hacia arriba 3">
          <a:extLst>
            <a:ext uri="{FF2B5EF4-FFF2-40B4-BE49-F238E27FC236}">
              <a16:creationId xmlns:a16="http://schemas.microsoft.com/office/drawing/2014/main" id="{B5888801-A425-4B08-B490-A229D8AB09AF}"/>
            </a:ext>
          </a:extLst>
        </xdr:cNvPr>
        <xdr:cNvSpPr/>
      </xdr:nvSpPr>
      <xdr:spPr>
        <a:xfrm>
          <a:off x="2575562" y="2194559"/>
          <a:ext cx="792480" cy="10515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4</xdr:col>
      <xdr:colOff>106681</xdr:colOff>
      <xdr:row>19</xdr:row>
      <xdr:rowOff>100237</xdr:rowOff>
    </xdr:from>
    <xdr:to>
      <xdr:col>4</xdr:col>
      <xdr:colOff>899161</xdr:colOff>
      <xdr:row>25</xdr:row>
      <xdr:rowOff>54517</xdr:rowOff>
    </xdr:to>
    <xdr:sp macro="" textlink="">
      <xdr:nvSpPr>
        <xdr:cNvPr id="5" name="Flecha: hacia arriba 4">
          <a:extLst>
            <a:ext uri="{FF2B5EF4-FFF2-40B4-BE49-F238E27FC236}">
              <a16:creationId xmlns:a16="http://schemas.microsoft.com/office/drawing/2014/main" id="{1F413F94-9CB1-4A29-AC31-3D0A252491DF}"/>
            </a:ext>
          </a:extLst>
        </xdr:cNvPr>
        <xdr:cNvSpPr/>
      </xdr:nvSpPr>
      <xdr:spPr>
        <a:xfrm>
          <a:off x="3657601" y="3681637"/>
          <a:ext cx="792480" cy="10515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3</xdr:col>
      <xdr:colOff>838200</xdr:colOff>
      <xdr:row>0</xdr:row>
      <xdr:rowOff>54517</xdr:rowOff>
    </xdr:from>
    <xdr:to>
      <xdr:col>4</xdr:col>
      <xdr:colOff>975360</xdr:colOff>
      <xdr:row>4</xdr:row>
      <xdr:rowOff>100237</xdr:rowOff>
    </xdr:to>
    <xdr:sp macro="" textlink="">
      <xdr:nvSpPr>
        <xdr:cNvPr id="8" name="Flecha: hacia arriba 7">
          <a:extLst>
            <a:ext uri="{FF2B5EF4-FFF2-40B4-BE49-F238E27FC236}">
              <a16:creationId xmlns:a16="http://schemas.microsoft.com/office/drawing/2014/main" id="{3513B07F-CA25-4264-B84E-8AA019326DE0}"/>
            </a:ext>
          </a:extLst>
        </xdr:cNvPr>
        <xdr:cNvSpPr/>
      </xdr:nvSpPr>
      <xdr:spPr>
        <a:xfrm rot="5400000">
          <a:off x="3604260" y="-75023"/>
          <a:ext cx="792480" cy="10515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7</xdr:col>
      <xdr:colOff>175261</xdr:colOff>
      <xdr:row>12</xdr:row>
      <xdr:rowOff>184057</xdr:rowOff>
    </xdr:from>
    <xdr:to>
      <xdr:col>7</xdr:col>
      <xdr:colOff>967741</xdr:colOff>
      <xdr:row>18</xdr:row>
      <xdr:rowOff>107857</xdr:rowOff>
    </xdr:to>
    <xdr:sp macro="" textlink="">
      <xdr:nvSpPr>
        <xdr:cNvPr id="9" name="Flecha: hacia arriba 8">
          <a:extLst>
            <a:ext uri="{FF2B5EF4-FFF2-40B4-BE49-F238E27FC236}">
              <a16:creationId xmlns:a16="http://schemas.microsoft.com/office/drawing/2014/main" id="{D0C75643-33CE-4A76-90D2-D772AFDACC5A}"/>
            </a:ext>
          </a:extLst>
        </xdr:cNvPr>
        <xdr:cNvSpPr/>
      </xdr:nvSpPr>
      <xdr:spPr>
        <a:xfrm>
          <a:off x="6614161" y="2447197"/>
          <a:ext cx="792480" cy="10515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8</xdr:col>
      <xdr:colOff>338502</xdr:colOff>
      <xdr:row>5</xdr:row>
      <xdr:rowOff>141558</xdr:rowOff>
    </xdr:from>
    <xdr:to>
      <xdr:col>9</xdr:col>
      <xdr:colOff>271099</xdr:colOff>
      <xdr:row>8</xdr:row>
      <xdr:rowOff>50117</xdr:rowOff>
    </xdr:to>
    <xdr:sp macro="" textlink="">
      <xdr:nvSpPr>
        <xdr:cNvPr id="10" name="Flecha: hacia arriba 9">
          <a:extLst>
            <a:ext uri="{FF2B5EF4-FFF2-40B4-BE49-F238E27FC236}">
              <a16:creationId xmlns:a16="http://schemas.microsoft.com/office/drawing/2014/main" id="{A5498FB7-8624-48AA-89E1-F8371B6563E1}"/>
            </a:ext>
          </a:extLst>
        </xdr:cNvPr>
        <xdr:cNvSpPr/>
      </xdr:nvSpPr>
      <xdr:spPr>
        <a:xfrm rot="16200000">
          <a:off x="8138161" y="960119"/>
          <a:ext cx="480059" cy="717457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6</xdr:col>
      <xdr:colOff>152401</xdr:colOff>
      <xdr:row>15</xdr:row>
      <xdr:rowOff>167639</xdr:rowOff>
    </xdr:from>
    <xdr:to>
      <xdr:col>6</xdr:col>
      <xdr:colOff>632460</xdr:colOff>
      <xdr:row>19</xdr:row>
      <xdr:rowOff>130716</xdr:rowOff>
    </xdr:to>
    <xdr:sp macro="" textlink="">
      <xdr:nvSpPr>
        <xdr:cNvPr id="11" name="Flecha: hacia arriba 10">
          <a:extLst>
            <a:ext uri="{FF2B5EF4-FFF2-40B4-BE49-F238E27FC236}">
              <a16:creationId xmlns:a16="http://schemas.microsoft.com/office/drawing/2014/main" id="{9157E05B-7B27-44E2-AD20-38C52222B668}"/>
            </a:ext>
          </a:extLst>
        </xdr:cNvPr>
        <xdr:cNvSpPr/>
      </xdr:nvSpPr>
      <xdr:spPr>
        <a:xfrm>
          <a:off x="5699761" y="2994659"/>
          <a:ext cx="480059" cy="717457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14</xdr:col>
      <xdr:colOff>126319</xdr:colOff>
      <xdr:row>10</xdr:row>
      <xdr:rowOff>125141</xdr:rowOff>
    </xdr:from>
    <xdr:to>
      <xdr:col>14</xdr:col>
      <xdr:colOff>606378</xdr:colOff>
      <xdr:row>14</xdr:row>
      <xdr:rowOff>88218</xdr:rowOff>
    </xdr:to>
    <xdr:sp macro="" textlink="">
      <xdr:nvSpPr>
        <xdr:cNvPr id="13" name="Flecha: hacia arriba 12">
          <a:extLst>
            <a:ext uri="{FF2B5EF4-FFF2-40B4-BE49-F238E27FC236}">
              <a16:creationId xmlns:a16="http://schemas.microsoft.com/office/drawing/2014/main" id="{B5533453-83C0-4311-8747-27B7520961B7}"/>
            </a:ext>
          </a:extLst>
        </xdr:cNvPr>
        <xdr:cNvSpPr/>
      </xdr:nvSpPr>
      <xdr:spPr>
        <a:xfrm>
          <a:off x="13842319" y="2007281"/>
          <a:ext cx="480059" cy="717457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9</xdr:col>
      <xdr:colOff>3221</xdr:colOff>
      <xdr:row>1</xdr:row>
      <xdr:rowOff>88219</xdr:rowOff>
    </xdr:from>
    <xdr:to>
      <xdr:col>9</xdr:col>
      <xdr:colOff>720678</xdr:colOff>
      <xdr:row>4</xdr:row>
      <xdr:rowOff>4398</xdr:rowOff>
    </xdr:to>
    <xdr:sp macro="" textlink="">
      <xdr:nvSpPr>
        <xdr:cNvPr id="15" name="Flecha: hacia arriba 14">
          <a:extLst>
            <a:ext uri="{FF2B5EF4-FFF2-40B4-BE49-F238E27FC236}">
              <a16:creationId xmlns:a16="http://schemas.microsoft.com/office/drawing/2014/main" id="{46DFCAE9-A65B-4EB5-B70C-BF9F6C49FC80}"/>
            </a:ext>
          </a:extLst>
        </xdr:cNvPr>
        <xdr:cNvSpPr/>
      </xdr:nvSpPr>
      <xdr:spPr>
        <a:xfrm rot="16200000">
          <a:off x="8587740" y="152400"/>
          <a:ext cx="480059" cy="717457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9</xdr:col>
      <xdr:colOff>723900</xdr:colOff>
      <xdr:row>17</xdr:row>
      <xdr:rowOff>129540</xdr:rowOff>
    </xdr:from>
    <xdr:to>
      <xdr:col>9</xdr:col>
      <xdr:colOff>1203959</xdr:colOff>
      <xdr:row>21</xdr:row>
      <xdr:rowOff>107857</xdr:rowOff>
    </xdr:to>
    <xdr:sp macro="" textlink="">
      <xdr:nvSpPr>
        <xdr:cNvPr id="17" name="Flecha: hacia arriba 16">
          <a:extLst>
            <a:ext uri="{FF2B5EF4-FFF2-40B4-BE49-F238E27FC236}">
              <a16:creationId xmlns:a16="http://schemas.microsoft.com/office/drawing/2014/main" id="{ED210CE0-B0DA-4268-8F33-A9B68F8B53C0}"/>
            </a:ext>
          </a:extLst>
        </xdr:cNvPr>
        <xdr:cNvSpPr/>
      </xdr:nvSpPr>
      <xdr:spPr>
        <a:xfrm>
          <a:off x="9189720" y="3337560"/>
          <a:ext cx="480059" cy="717457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10</xdr:col>
      <xdr:colOff>289560</xdr:colOff>
      <xdr:row>5</xdr:row>
      <xdr:rowOff>99060</xdr:rowOff>
    </xdr:from>
    <xdr:to>
      <xdr:col>10</xdr:col>
      <xdr:colOff>769619</xdr:colOff>
      <xdr:row>9</xdr:row>
      <xdr:rowOff>62137</xdr:rowOff>
    </xdr:to>
    <xdr:sp macro="" textlink="">
      <xdr:nvSpPr>
        <xdr:cNvPr id="20" name="Flecha: hacia arriba 19">
          <a:extLst>
            <a:ext uri="{FF2B5EF4-FFF2-40B4-BE49-F238E27FC236}">
              <a16:creationId xmlns:a16="http://schemas.microsoft.com/office/drawing/2014/main" id="{642323E6-9CC5-4392-AF7A-03C490761498}"/>
            </a:ext>
          </a:extLst>
        </xdr:cNvPr>
        <xdr:cNvSpPr/>
      </xdr:nvSpPr>
      <xdr:spPr>
        <a:xfrm>
          <a:off x="10568940" y="1036320"/>
          <a:ext cx="480059" cy="717457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175260</xdr:colOff>
      <xdr:row>32</xdr:row>
      <xdr:rowOff>106680</xdr:rowOff>
    </xdr:from>
    <xdr:ext cx="2749535" cy="436786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1FF1734-33EA-3185-C5C9-FE9814049F08}"/>
            </a:ext>
          </a:extLst>
        </xdr:cNvPr>
        <xdr:cNvSpPr txBox="1"/>
      </xdr:nvSpPr>
      <xdr:spPr>
        <a:xfrm>
          <a:off x="10690860" y="8679180"/>
          <a:ext cx="274953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L" sz="1100"/>
            <a:t>En la tabla elemetos se debe usar el comando</a:t>
          </a:r>
        </a:p>
        <a:p>
          <a:r>
            <a:rPr lang="es-CL" sz="1100"/>
            <a:t>alter table</a:t>
          </a:r>
          <a:r>
            <a:rPr lang="es-CL" sz="1100" baseline="0"/>
            <a:t> elementos auto_increment = 100</a:t>
          </a:r>
          <a:endParaRPr lang="es-CL" sz="1100"/>
        </a:p>
      </xdr:txBody>
    </xdr:sp>
    <xdr:clientData/>
  </xdr:oneCellAnchor>
  <xdr:oneCellAnchor>
    <xdr:from>
      <xdr:col>9</xdr:col>
      <xdr:colOff>0</xdr:colOff>
      <xdr:row>63</xdr:row>
      <xdr:rowOff>0</xdr:rowOff>
    </xdr:from>
    <xdr:ext cx="3447482" cy="436786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3F531B7B-6597-42B9-AC5A-A7A95B27DE22}"/>
            </a:ext>
          </a:extLst>
        </xdr:cNvPr>
        <xdr:cNvSpPr txBox="1"/>
      </xdr:nvSpPr>
      <xdr:spPr>
        <a:xfrm>
          <a:off x="10515600" y="16421100"/>
          <a:ext cx="3447482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L" sz="1100"/>
            <a:t>En la tabla elemetos se debe usar el comando</a:t>
          </a:r>
        </a:p>
        <a:p>
          <a:r>
            <a:rPr lang="es-CL" sz="1100"/>
            <a:t>alter table</a:t>
          </a:r>
          <a:r>
            <a:rPr lang="es-CL" sz="1100" baseline="0"/>
            <a:t> elementos_despachados auto_increment = 500</a:t>
          </a:r>
          <a:endParaRPr lang="es-CL" sz="1100"/>
        </a:p>
      </xdr:txBody>
    </xdr:sp>
    <xdr:clientData/>
  </xdr:oneCellAnchor>
  <xdr:oneCellAnchor>
    <xdr:from>
      <xdr:col>8</xdr:col>
      <xdr:colOff>388620</xdr:colOff>
      <xdr:row>69</xdr:row>
      <xdr:rowOff>76200</xdr:rowOff>
    </xdr:from>
    <xdr:ext cx="3124445" cy="436786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76FE4209-6BC7-4795-97DA-0F3BECB9F481}"/>
            </a:ext>
          </a:extLst>
        </xdr:cNvPr>
        <xdr:cNvSpPr txBox="1"/>
      </xdr:nvSpPr>
      <xdr:spPr>
        <a:xfrm>
          <a:off x="10111740" y="18097500"/>
          <a:ext cx="312444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L" sz="1100"/>
            <a:t>En la tabla elementos se debe usar el comando</a:t>
          </a:r>
        </a:p>
        <a:p>
          <a:r>
            <a:rPr lang="es-CL" sz="1100"/>
            <a:t>alter table</a:t>
          </a:r>
          <a:r>
            <a:rPr lang="es-CL" sz="1100" baseline="0"/>
            <a:t> elementosPintados auto_increment = 200</a:t>
          </a:r>
          <a:endParaRPr lang="es-CL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223549</xdr:colOff>
      <xdr:row>25</xdr:row>
      <xdr:rowOff>9525</xdr:rowOff>
    </xdr:from>
    <xdr:to>
      <xdr:col>20</xdr:col>
      <xdr:colOff>484163</xdr:colOff>
      <xdr:row>50</xdr:row>
      <xdr:rowOff>113651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A29DBF-C7B6-44DA-870B-3E8E7EF6D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3549" y="5962650"/>
          <a:ext cx="12090664" cy="4866626"/>
        </a:xfrm>
        <a:prstGeom prst="rect">
          <a:avLst/>
        </a:prstGeom>
      </xdr:spPr>
    </xdr:pic>
    <xdr:clientData/>
  </xdr:twoCellAnchor>
  <xdr:twoCellAnchor editAs="oneCell">
    <xdr:from>
      <xdr:col>0</xdr:col>
      <xdr:colOff>219075</xdr:colOff>
      <xdr:row>50</xdr:row>
      <xdr:rowOff>9525</xdr:rowOff>
    </xdr:from>
    <xdr:to>
      <xdr:col>9</xdr:col>
      <xdr:colOff>485131</xdr:colOff>
      <xdr:row>73</xdr:row>
      <xdr:rowOff>94952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0AC4F4-2DB7-41F1-9007-31B96E42B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075" y="10725150"/>
          <a:ext cx="5390506" cy="446692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14</xdr:col>
      <xdr:colOff>456152</xdr:colOff>
      <xdr:row>117</xdr:row>
      <xdr:rowOff>208800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9F2F9F6-5E0A-4BA8-861B-63E0F7CF3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7650" y="21507450"/>
          <a:ext cx="8380952" cy="60000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117</xdr:row>
      <xdr:rowOff>161925</xdr:rowOff>
    </xdr:from>
    <xdr:to>
      <xdr:col>14</xdr:col>
      <xdr:colOff>456152</xdr:colOff>
      <xdr:row>128</xdr:row>
      <xdr:rowOff>161499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002E41C-219A-482F-B013-7AEDA01976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676"/>
        <a:stretch/>
      </xdr:blipFill>
      <xdr:spPr>
        <a:xfrm>
          <a:off x="247650" y="27460575"/>
          <a:ext cx="8380952" cy="335237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153</xdr:row>
      <xdr:rowOff>133350</xdr:rowOff>
    </xdr:from>
    <xdr:to>
      <xdr:col>18</xdr:col>
      <xdr:colOff>93943</xdr:colOff>
      <xdr:row>164</xdr:row>
      <xdr:rowOff>9056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C903AEA-A3B7-4B1A-B389-53D300E0A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47650" y="36985575"/>
          <a:ext cx="10457143" cy="375238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187</xdr:row>
      <xdr:rowOff>200025</xdr:rowOff>
    </xdr:from>
    <xdr:to>
      <xdr:col>13</xdr:col>
      <xdr:colOff>580038</xdr:colOff>
      <xdr:row>194</xdr:row>
      <xdr:rowOff>266425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98E5FD9-04B2-406D-9B6F-C174758B3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47650" y="46682025"/>
          <a:ext cx="7895238" cy="2200000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308</xdr:row>
      <xdr:rowOff>57150</xdr:rowOff>
    </xdr:from>
    <xdr:to>
      <xdr:col>22</xdr:col>
      <xdr:colOff>17446</xdr:colOff>
      <xdr:row>323</xdr:row>
      <xdr:rowOff>66290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0F2ACFE-7A40-46D8-A3A9-5BA800C29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38125" y="81657825"/>
          <a:ext cx="12828571" cy="307619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245</xdr:row>
      <xdr:rowOff>0</xdr:rowOff>
    </xdr:from>
    <xdr:to>
      <xdr:col>22</xdr:col>
      <xdr:colOff>65067</xdr:colOff>
      <xdr:row>252</xdr:row>
      <xdr:rowOff>266433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124D75F-C1DA-4084-A12F-21733A6FD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7650" y="64284225"/>
          <a:ext cx="12866667" cy="2133333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277</xdr:row>
      <xdr:rowOff>104775</xdr:rowOff>
    </xdr:from>
    <xdr:to>
      <xdr:col>22</xdr:col>
      <xdr:colOff>55542</xdr:colOff>
      <xdr:row>282</xdr:row>
      <xdr:rowOff>285483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E89FFB59-458F-4076-A82A-4F5758A38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238125" y="72342375"/>
          <a:ext cx="12866667" cy="2133333"/>
        </a:xfrm>
        <a:prstGeom prst="rect">
          <a:avLst/>
        </a:prstGeom>
      </xdr:spPr>
    </xdr:pic>
    <xdr:clientData/>
  </xdr:twoCellAnchor>
  <xdr:twoCellAnchor editAs="oneCell">
    <xdr:from>
      <xdr:col>0</xdr:col>
      <xdr:colOff>247649</xdr:colOff>
      <xdr:row>349</xdr:row>
      <xdr:rowOff>0</xdr:rowOff>
    </xdr:from>
    <xdr:to>
      <xdr:col>18</xdr:col>
      <xdr:colOff>22032</xdr:colOff>
      <xdr:row>363</xdr:row>
      <xdr:rowOff>19050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D55235DD-1F3B-4372-BE36-231824B38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247649" y="90973275"/>
          <a:ext cx="10385233" cy="26860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199</xdr:row>
      <xdr:rowOff>0</xdr:rowOff>
    </xdr:from>
    <xdr:to>
      <xdr:col>11</xdr:col>
      <xdr:colOff>84952</xdr:colOff>
      <xdr:row>209</xdr:row>
      <xdr:rowOff>323412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5885D761-109B-40E1-80B6-33489684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47650" y="50234850"/>
          <a:ext cx="6180952" cy="3504762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209</xdr:row>
      <xdr:rowOff>342900</xdr:rowOff>
    </xdr:from>
    <xdr:to>
      <xdr:col>17</xdr:col>
      <xdr:colOff>179731</xdr:colOff>
      <xdr:row>219</xdr:row>
      <xdr:rowOff>228067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5A3329D4-999D-45F5-8C9A-1BDD4CEBF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228600" y="53759100"/>
          <a:ext cx="9952381" cy="4266667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414</xdr:row>
      <xdr:rowOff>123825</xdr:rowOff>
    </xdr:from>
    <xdr:to>
      <xdr:col>9</xdr:col>
      <xdr:colOff>599380</xdr:colOff>
      <xdr:row>442</xdr:row>
      <xdr:rowOff>18396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737B4335-CE30-459A-977B-250A427F6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61925" y="105298875"/>
          <a:ext cx="5561905" cy="5228571"/>
        </a:xfrm>
        <a:prstGeom prst="rect">
          <a:avLst/>
        </a:prstGeom>
      </xdr:spPr>
    </xdr:pic>
    <xdr:clientData/>
  </xdr:twoCellAnchor>
  <xdr:twoCellAnchor editAs="oneCell">
    <xdr:from>
      <xdr:col>0</xdr:col>
      <xdr:colOff>171450</xdr:colOff>
      <xdr:row>389</xdr:row>
      <xdr:rowOff>0</xdr:rowOff>
    </xdr:from>
    <xdr:to>
      <xdr:col>20</xdr:col>
      <xdr:colOff>605529</xdr:colOff>
      <xdr:row>414</xdr:row>
      <xdr:rowOff>19050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A92D5363-AD2D-44FD-A652-B586417728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71450" y="100412550"/>
          <a:ext cx="12264129" cy="4781550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464</xdr:row>
      <xdr:rowOff>85725</xdr:rowOff>
    </xdr:from>
    <xdr:to>
      <xdr:col>10</xdr:col>
      <xdr:colOff>352425</xdr:colOff>
      <xdr:row>476</xdr:row>
      <xdr:rowOff>261130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C88EF3E5-0E9C-4922-826A-2B5F7B47B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228600" y="118795800"/>
          <a:ext cx="5857875" cy="4347355"/>
        </a:xfrm>
        <a:prstGeom prst="rect">
          <a:avLst/>
        </a:prstGeom>
      </xdr:spPr>
    </xdr:pic>
    <xdr:clientData/>
  </xdr:twoCellAnchor>
  <xdr:twoCellAnchor editAs="oneCell">
    <xdr:from>
      <xdr:col>0</xdr:col>
      <xdr:colOff>219075</xdr:colOff>
      <xdr:row>477</xdr:row>
      <xdr:rowOff>57150</xdr:rowOff>
    </xdr:from>
    <xdr:to>
      <xdr:col>15</xdr:col>
      <xdr:colOff>608060</xdr:colOff>
      <xdr:row>486</xdr:row>
      <xdr:rowOff>76200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EAE99F9A-E5CF-44B5-A92F-9B0CD3514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219075" y="123234450"/>
          <a:ext cx="9171035" cy="26765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494</xdr:row>
      <xdr:rowOff>0</xdr:rowOff>
    </xdr:from>
    <xdr:to>
      <xdr:col>14</xdr:col>
      <xdr:colOff>256152</xdr:colOff>
      <xdr:row>516</xdr:row>
      <xdr:rowOff>170905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B09C5349-0CFB-4A56-BA91-024228AB5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47650" y="127815975"/>
          <a:ext cx="8180952" cy="4361905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533</xdr:row>
      <xdr:rowOff>9525</xdr:rowOff>
    </xdr:from>
    <xdr:to>
      <xdr:col>10</xdr:col>
      <xdr:colOff>427887</xdr:colOff>
      <xdr:row>562</xdr:row>
      <xdr:rowOff>37406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BF407525-BF48-4C5C-96C3-EDFC10076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257175" y="136226550"/>
          <a:ext cx="5904762" cy="55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90F53-EB6B-4CD7-AB15-32783723169F}">
  <dimension ref="A3:D26"/>
  <sheetViews>
    <sheetView topLeftCell="B1" workbookViewId="0">
      <selection activeCell="B25" sqref="B25"/>
    </sheetView>
  </sheetViews>
  <sheetFormatPr defaultColWidth="11.42578125" defaultRowHeight="15" x14ac:dyDescent="0.25"/>
  <cols>
    <col min="1" max="1" width="2.85546875" customWidth="1"/>
    <col min="3" max="3" width="17.7109375" customWidth="1"/>
  </cols>
  <sheetData>
    <row r="3" spans="1:2" x14ac:dyDescent="0.25">
      <c r="B3" s="2" t="s">
        <v>0</v>
      </c>
    </row>
    <row r="5" spans="1:2" ht="26.25" x14ac:dyDescent="0.4">
      <c r="A5" s="1"/>
    </row>
    <row r="12" spans="1:2" x14ac:dyDescent="0.25">
      <c r="B12" s="2" t="s">
        <v>1</v>
      </c>
    </row>
    <row r="14" spans="1:2" x14ac:dyDescent="0.25">
      <c r="B14" t="s">
        <v>2</v>
      </c>
    </row>
    <row r="16" spans="1:2" x14ac:dyDescent="0.25">
      <c r="B16" s="2" t="s">
        <v>3</v>
      </c>
    </row>
    <row r="18" spans="2:4" x14ac:dyDescent="0.25">
      <c r="B18" s="3" t="s">
        <v>4</v>
      </c>
      <c r="D18" s="3" t="s">
        <v>5</v>
      </c>
    </row>
    <row r="19" spans="2:4" x14ac:dyDescent="0.25">
      <c r="B19" t="s">
        <v>6</v>
      </c>
      <c r="D19" t="s">
        <v>7</v>
      </c>
    </row>
    <row r="20" spans="2:4" x14ac:dyDescent="0.25">
      <c r="B20" t="s">
        <v>8</v>
      </c>
      <c r="D20" t="s">
        <v>9</v>
      </c>
    </row>
    <row r="21" spans="2:4" x14ac:dyDescent="0.25">
      <c r="B21" t="s">
        <v>10</v>
      </c>
      <c r="D21" t="s">
        <v>11</v>
      </c>
    </row>
    <row r="22" spans="2:4" x14ac:dyDescent="0.25">
      <c r="B22" t="s">
        <v>12</v>
      </c>
    </row>
    <row r="23" spans="2:4" x14ac:dyDescent="0.25">
      <c r="B23" t="s">
        <v>14</v>
      </c>
    </row>
    <row r="24" spans="2:4" x14ac:dyDescent="0.25">
      <c r="B24" t="s">
        <v>15</v>
      </c>
    </row>
    <row r="25" spans="2:4" x14ac:dyDescent="0.25">
      <c r="B25" t="s">
        <v>16</v>
      </c>
    </row>
    <row r="26" spans="2:4" x14ac:dyDescent="0.25">
      <c r="B26" t="s">
        <v>254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A6B67-D3A8-413A-A463-D91E0F02637C}">
  <dimension ref="A1"/>
  <sheetViews>
    <sheetView workbookViewId="0">
      <selection activeCell="J18" sqref="J18"/>
    </sheetView>
  </sheetViews>
  <sheetFormatPr defaultColWidth="11.42578125" defaultRowHeight="15" x14ac:dyDescent="0.25"/>
  <cols>
    <col min="1" max="1" width="3.42578125" customWidth="1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10A35-FF4D-4CEE-94D6-A1E7D067A9F1}">
  <dimension ref="A2:AN1048574"/>
  <sheetViews>
    <sheetView showGridLines="0" topLeftCell="AI2" zoomScale="90" zoomScaleNormal="90" workbookViewId="0">
      <selection activeCell="AL5" sqref="AL5"/>
    </sheetView>
  </sheetViews>
  <sheetFormatPr defaultColWidth="11.42578125" defaultRowHeight="15" x14ac:dyDescent="0.25"/>
  <cols>
    <col min="2" max="2" width="13.5703125" bestFit="1" customWidth="1"/>
    <col min="3" max="3" width="14.85546875" bestFit="1" customWidth="1"/>
    <col min="5" max="5" width="10" bestFit="1" customWidth="1"/>
    <col min="6" max="6" width="10.28515625" bestFit="1" customWidth="1"/>
    <col min="7" max="7" width="12.5703125" bestFit="1" customWidth="1"/>
    <col min="8" max="8" width="13.28515625" style="26" bestFit="1" customWidth="1"/>
    <col min="12" max="12" width="12.42578125" customWidth="1"/>
    <col min="16" max="16" width="14" bestFit="1" customWidth="1"/>
    <col min="17" max="17" width="17.5703125" bestFit="1" customWidth="1"/>
    <col min="18" max="18" width="15.42578125" bestFit="1" customWidth="1"/>
    <col min="19" max="19" width="18.140625" bestFit="1" customWidth="1"/>
    <col min="20" max="20" width="19.140625" bestFit="1" customWidth="1"/>
    <col min="21" max="21" width="11.28515625" customWidth="1"/>
    <col min="22" max="22" width="24.28515625" bestFit="1" customWidth="1"/>
    <col min="23" max="23" width="15.28515625" bestFit="1" customWidth="1"/>
    <col min="25" max="25" width="12.7109375" bestFit="1" customWidth="1"/>
    <col min="27" max="27" width="12" bestFit="1" customWidth="1"/>
    <col min="28" max="28" width="24.28515625" bestFit="1" customWidth="1"/>
    <col min="29" max="29" width="17.85546875" bestFit="1" customWidth="1"/>
    <col min="30" max="30" width="16.42578125" bestFit="1" customWidth="1"/>
    <col min="31" max="31" width="16.28515625" bestFit="1" customWidth="1"/>
    <col min="32" max="32" width="18.7109375" bestFit="1" customWidth="1"/>
    <col min="33" max="33" width="13.7109375" bestFit="1" customWidth="1"/>
    <col min="34" max="34" width="11.140625" bestFit="1" customWidth="1"/>
    <col min="35" max="35" width="17.85546875" customWidth="1"/>
    <col min="36" max="36" width="19.7109375" customWidth="1"/>
    <col min="37" max="37" width="17.28515625" bestFit="1" customWidth="1"/>
    <col min="38" max="38" width="19" style="26" bestFit="1" customWidth="1"/>
    <col min="39" max="39" width="16.28515625" bestFit="1" customWidth="1"/>
  </cols>
  <sheetData>
    <row r="2" spans="1:40" ht="15.75" thickBot="1" x14ac:dyDescent="0.3"/>
    <row r="3" spans="1:40" ht="15.75" thickBot="1" x14ac:dyDescent="0.3">
      <c r="B3" s="63" t="s">
        <v>39</v>
      </c>
      <c r="C3" s="63"/>
      <c r="F3" s="65" t="s">
        <v>262</v>
      </c>
      <c r="G3" s="65"/>
      <c r="K3" s="69" t="s">
        <v>10</v>
      </c>
      <c r="L3" s="70"/>
      <c r="V3" s="72" t="s">
        <v>13</v>
      </c>
      <c r="W3" s="73"/>
    </row>
    <row r="4" spans="1:40" x14ac:dyDescent="0.25">
      <c r="B4" s="13" t="s">
        <v>259</v>
      </c>
      <c r="C4" s="13" t="s">
        <v>246</v>
      </c>
      <c r="F4" s="15" t="s">
        <v>260</v>
      </c>
      <c r="G4" s="15" t="s">
        <v>263</v>
      </c>
      <c r="K4" s="15" t="s">
        <v>21</v>
      </c>
      <c r="L4" s="44" t="s">
        <v>261</v>
      </c>
      <c r="V4" s="15" t="s">
        <v>263</v>
      </c>
      <c r="W4" s="15" t="s">
        <v>267</v>
      </c>
    </row>
    <row r="5" spans="1:40" x14ac:dyDescent="0.25">
      <c r="B5" s="18" t="s">
        <v>42</v>
      </c>
      <c r="C5" s="14" t="s">
        <v>43</v>
      </c>
      <c r="F5" s="18" t="s">
        <v>93</v>
      </c>
      <c r="G5" s="18" t="s">
        <v>44</v>
      </c>
      <c r="K5" s="18" t="s">
        <v>44</v>
      </c>
      <c r="L5" s="45" t="s">
        <v>45</v>
      </c>
      <c r="V5" s="18" t="s">
        <v>44</v>
      </c>
      <c r="W5" s="14" t="s">
        <v>153</v>
      </c>
    </row>
    <row r="6" spans="1:40" x14ac:dyDescent="0.25">
      <c r="B6" s="18" t="s">
        <v>46</v>
      </c>
      <c r="C6" s="14" t="s">
        <v>47</v>
      </c>
      <c r="F6" s="18" t="s">
        <v>93</v>
      </c>
      <c r="G6" s="18" t="s">
        <v>48</v>
      </c>
      <c r="K6" s="19" t="s">
        <v>48</v>
      </c>
      <c r="L6" s="12" t="s">
        <v>49</v>
      </c>
      <c r="V6" s="18" t="s">
        <v>48</v>
      </c>
      <c r="W6" s="14">
        <v>301</v>
      </c>
      <c r="AB6" s="63" t="s">
        <v>58</v>
      </c>
      <c r="AC6" s="63"/>
    </row>
    <row r="7" spans="1:40" x14ac:dyDescent="0.25">
      <c r="B7" s="18" t="s">
        <v>50</v>
      </c>
      <c r="C7" s="14" t="s">
        <v>51</v>
      </c>
      <c r="F7" s="18" t="s">
        <v>93</v>
      </c>
      <c r="G7" s="18" t="s">
        <v>52</v>
      </c>
      <c r="K7" s="19" t="s">
        <v>52</v>
      </c>
      <c r="L7" s="12" t="s">
        <v>53</v>
      </c>
      <c r="T7" t="s">
        <v>219</v>
      </c>
      <c r="V7" s="18" t="s">
        <v>52</v>
      </c>
      <c r="W7" s="14">
        <v>300</v>
      </c>
      <c r="AB7" s="15" t="s">
        <v>265</v>
      </c>
      <c r="AC7" s="15" t="s">
        <v>266</v>
      </c>
    </row>
    <row r="8" spans="1:40" x14ac:dyDescent="0.25">
      <c r="B8" s="18" t="s">
        <v>54</v>
      </c>
      <c r="C8" s="14" t="s">
        <v>55</v>
      </c>
      <c r="F8" s="18" t="s">
        <v>93</v>
      </c>
      <c r="G8" s="18" t="s">
        <v>56</v>
      </c>
      <c r="K8" s="19" t="s">
        <v>56</v>
      </c>
      <c r="L8" s="12" t="s">
        <v>57</v>
      </c>
      <c r="V8" s="18" t="s">
        <v>56</v>
      </c>
      <c r="W8" s="14">
        <v>301</v>
      </c>
      <c r="AB8" s="14">
        <v>300</v>
      </c>
      <c r="AC8" s="14" t="s">
        <v>67</v>
      </c>
    </row>
    <row r="9" spans="1:40" x14ac:dyDescent="0.25">
      <c r="B9" s="18" t="s">
        <v>59</v>
      </c>
      <c r="C9" s="14" t="s">
        <v>60</v>
      </c>
      <c r="F9" s="18" t="s">
        <v>93</v>
      </c>
      <c r="G9" s="18" t="s">
        <v>61</v>
      </c>
      <c r="K9" s="19" t="s">
        <v>61</v>
      </c>
      <c r="L9" s="12" t="s">
        <v>62</v>
      </c>
      <c r="V9" s="18" t="s">
        <v>61</v>
      </c>
      <c r="W9" s="14">
        <v>300</v>
      </c>
      <c r="AB9" s="14">
        <v>301</v>
      </c>
      <c r="AC9" s="14" t="s">
        <v>72</v>
      </c>
    </row>
    <row r="10" spans="1:40" x14ac:dyDescent="0.25">
      <c r="B10" s="18" t="s">
        <v>63</v>
      </c>
      <c r="C10" s="14" t="s">
        <v>64</v>
      </c>
      <c r="F10" s="18" t="s">
        <v>93</v>
      </c>
      <c r="G10" s="18" t="s">
        <v>65</v>
      </c>
      <c r="K10" s="19" t="s">
        <v>65</v>
      </c>
      <c r="L10" s="12" t="s">
        <v>66</v>
      </c>
      <c r="V10" s="18" t="s">
        <v>65</v>
      </c>
      <c r="W10" s="14">
        <v>301</v>
      </c>
    </row>
    <row r="11" spans="1:40" x14ac:dyDescent="0.25">
      <c r="B11" s="18" t="s">
        <v>68</v>
      </c>
      <c r="C11" s="14" t="s">
        <v>69</v>
      </c>
      <c r="F11" s="18" t="s">
        <v>93</v>
      </c>
      <c r="G11" s="18" t="s">
        <v>70</v>
      </c>
      <c r="K11" s="19" t="s">
        <v>70</v>
      </c>
      <c r="L11" s="12" t="s">
        <v>71</v>
      </c>
      <c r="V11" s="18" t="s">
        <v>70</v>
      </c>
      <c r="W11" s="14">
        <v>300</v>
      </c>
    </row>
    <row r="12" spans="1:40" x14ac:dyDescent="0.25">
      <c r="B12" s="18" t="s">
        <v>73</v>
      </c>
      <c r="C12" s="14" t="s">
        <v>74</v>
      </c>
      <c r="F12" s="18" t="s">
        <v>93</v>
      </c>
      <c r="G12" s="18" t="s">
        <v>75</v>
      </c>
      <c r="K12" s="19" t="s">
        <v>75</v>
      </c>
      <c r="L12" s="12" t="s">
        <v>76</v>
      </c>
      <c r="V12" s="18" t="s">
        <v>75</v>
      </c>
      <c r="W12" s="14">
        <v>301</v>
      </c>
    </row>
    <row r="13" spans="1:40" x14ac:dyDescent="0.25">
      <c r="B13" s="18" t="s">
        <v>77</v>
      </c>
      <c r="C13" s="14" t="s">
        <v>78</v>
      </c>
      <c r="F13" s="18" t="s">
        <v>93</v>
      </c>
      <c r="G13" s="18" t="s">
        <v>79</v>
      </c>
      <c r="K13" s="19" t="s">
        <v>79</v>
      </c>
      <c r="L13" s="12" t="s">
        <v>80</v>
      </c>
      <c r="V13" s="18" t="s">
        <v>79</v>
      </c>
      <c r="W13" s="14">
        <v>300</v>
      </c>
    </row>
    <row r="14" spans="1:40" x14ac:dyDescent="0.25">
      <c r="A14" t="s">
        <v>81</v>
      </c>
      <c r="B14" s="18" t="s">
        <v>82</v>
      </c>
      <c r="C14" s="14" t="s">
        <v>83</v>
      </c>
      <c r="F14" s="18" t="s">
        <v>93</v>
      </c>
      <c r="G14" s="18" t="s">
        <v>84</v>
      </c>
      <c r="K14" s="19" t="s">
        <v>84</v>
      </c>
      <c r="L14" s="12" t="s">
        <v>85</v>
      </c>
      <c r="V14" s="18" t="s">
        <v>84</v>
      </c>
      <c r="W14" s="14">
        <v>301</v>
      </c>
      <c r="AA14" s="63" t="s">
        <v>268</v>
      </c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3"/>
      <c r="AN14" s="3"/>
    </row>
    <row r="15" spans="1:40" ht="15.75" thickBot="1" x14ac:dyDescent="0.3">
      <c r="O15" s="63" t="s">
        <v>86</v>
      </c>
      <c r="P15" s="63"/>
      <c r="Q15" s="63"/>
      <c r="R15" s="63"/>
      <c r="S15" s="63"/>
      <c r="T15" s="3"/>
      <c r="W15" s="26"/>
      <c r="AA15" s="42" t="s">
        <v>24</v>
      </c>
      <c r="AB15" s="42" t="s">
        <v>22</v>
      </c>
      <c r="AC15" s="42" t="s">
        <v>27</v>
      </c>
      <c r="AD15" s="42" t="s">
        <v>245</v>
      </c>
      <c r="AE15" s="42" t="s">
        <v>32</v>
      </c>
      <c r="AF15" s="42" t="s">
        <v>249</v>
      </c>
      <c r="AG15" s="42" t="s">
        <v>246</v>
      </c>
      <c r="AH15" s="42" t="s">
        <v>88</v>
      </c>
      <c r="AI15" s="42" t="s">
        <v>248</v>
      </c>
      <c r="AJ15" s="42" t="s">
        <v>148</v>
      </c>
      <c r="AK15" s="42" t="s">
        <v>149</v>
      </c>
      <c r="AL15" s="42" t="s">
        <v>247</v>
      </c>
    </row>
    <row r="16" spans="1:40" ht="15.75" thickBot="1" x14ac:dyDescent="0.3">
      <c r="E16" s="66" t="s">
        <v>176</v>
      </c>
      <c r="F16" s="67"/>
      <c r="G16" s="67"/>
      <c r="H16" s="68"/>
      <c r="K16" s="65" t="s">
        <v>199</v>
      </c>
      <c r="L16" s="65"/>
      <c r="O16" s="15" t="s">
        <v>28</v>
      </c>
      <c r="P16" s="15" t="s">
        <v>32</v>
      </c>
      <c r="Q16" s="15" t="s">
        <v>33</v>
      </c>
      <c r="R16" s="15" t="s">
        <v>89</v>
      </c>
      <c r="S16" s="15" t="s">
        <v>90</v>
      </c>
      <c r="T16" s="25"/>
      <c r="V16" s="17"/>
      <c r="W16" s="26"/>
      <c r="AA16" s="14">
        <v>600</v>
      </c>
      <c r="AB16" s="14">
        <v>200</v>
      </c>
      <c r="AC16" s="14">
        <v>300</v>
      </c>
      <c r="AD16" s="38">
        <v>45293</v>
      </c>
      <c r="AE16" s="14" t="s">
        <v>91</v>
      </c>
      <c r="AF16" s="14">
        <v>1</v>
      </c>
      <c r="AG16" s="14" t="s">
        <v>43</v>
      </c>
      <c r="AH16" s="39">
        <v>0</v>
      </c>
      <c r="AI16" s="39">
        <v>10</v>
      </c>
      <c r="AJ16" s="39">
        <f t="shared" ref="AJ16:AJ23" si="0">S17/5</f>
        <v>4.1927200000000004</v>
      </c>
      <c r="AK16" s="39">
        <v>4</v>
      </c>
      <c r="AL16" s="39">
        <f>AI16-AK16</f>
        <v>6</v>
      </c>
    </row>
    <row r="17" spans="2:38" ht="15.75" thickBot="1" x14ac:dyDescent="0.3">
      <c r="E17" s="21" t="s">
        <v>260</v>
      </c>
      <c r="F17" s="21" t="s">
        <v>33</v>
      </c>
      <c r="G17" s="27" t="s">
        <v>35</v>
      </c>
      <c r="H17" s="21" t="s">
        <v>259</v>
      </c>
      <c r="K17" s="24" t="s">
        <v>21</v>
      </c>
      <c r="L17" s="24" t="s">
        <v>28</v>
      </c>
      <c r="O17" s="14">
        <v>100</v>
      </c>
      <c r="P17" s="14" t="s">
        <v>91</v>
      </c>
      <c r="Q17" s="14">
        <v>1</v>
      </c>
      <c r="R17" s="14">
        <v>524.09</v>
      </c>
      <c r="S17" s="22">
        <f>(R17*0.04)</f>
        <v>20.963600000000003</v>
      </c>
      <c r="T17" s="34"/>
      <c r="V17" s="17"/>
      <c r="W17" s="26"/>
      <c r="AA17" s="14">
        <f>SUM(AA16+1)</f>
        <v>601</v>
      </c>
      <c r="AB17" s="14">
        <f>SUM(AB16+1)</f>
        <v>201</v>
      </c>
      <c r="AC17" s="14">
        <v>300</v>
      </c>
      <c r="AD17" s="38">
        <v>45293</v>
      </c>
      <c r="AE17" s="14" t="s">
        <v>92</v>
      </c>
      <c r="AF17" s="14">
        <v>1</v>
      </c>
      <c r="AG17" s="14" t="s">
        <v>43</v>
      </c>
      <c r="AH17" s="39">
        <f t="shared" ref="AH17:AH49" si="1">AL16</f>
        <v>6</v>
      </c>
      <c r="AI17" s="39">
        <v>0</v>
      </c>
      <c r="AJ17" s="39">
        <f t="shared" si="0"/>
        <v>4.1927200000000004</v>
      </c>
      <c r="AK17" s="39">
        <v>4</v>
      </c>
      <c r="AL17" s="39">
        <f>AH17-AK17</f>
        <v>2</v>
      </c>
    </row>
    <row r="18" spans="2:38" x14ac:dyDescent="0.25">
      <c r="E18" s="19" t="s">
        <v>93</v>
      </c>
      <c r="F18" s="20">
        <v>300</v>
      </c>
      <c r="G18" s="28">
        <v>45292</v>
      </c>
      <c r="H18" s="19" t="s">
        <v>42</v>
      </c>
      <c r="K18" s="14" t="s">
        <v>44</v>
      </c>
      <c r="L18" s="14">
        <v>100</v>
      </c>
      <c r="O18" s="14">
        <f>SUM(O17+1)</f>
        <v>101</v>
      </c>
      <c r="P18" s="14" t="s">
        <v>92</v>
      </c>
      <c r="Q18" s="14">
        <v>1</v>
      </c>
      <c r="R18" s="14">
        <v>524.09</v>
      </c>
      <c r="S18" s="22">
        <f t="shared" ref="S18:S65" si="2">(R18*0.04)</f>
        <v>20.963600000000003</v>
      </c>
      <c r="T18" s="34"/>
      <c r="V18" s="17"/>
      <c r="W18" s="26"/>
      <c r="AA18" s="14">
        <f t="shared" ref="AA18:AA23" si="3">SUM(AA17+1)</f>
        <v>602</v>
      </c>
      <c r="AB18" s="14">
        <f t="shared" ref="AB18:AB57" si="4">SUM(AB17+1)</f>
        <v>202</v>
      </c>
      <c r="AC18" s="14">
        <v>300</v>
      </c>
      <c r="AD18" s="38">
        <v>45293</v>
      </c>
      <c r="AE18" s="14" t="s">
        <v>94</v>
      </c>
      <c r="AF18" s="14">
        <v>1</v>
      </c>
      <c r="AG18" s="14" t="s">
        <v>43</v>
      </c>
      <c r="AH18" s="39">
        <f t="shared" si="1"/>
        <v>2</v>
      </c>
      <c r="AI18" s="39">
        <v>10</v>
      </c>
      <c r="AJ18" s="39">
        <f t="shared" si="0"/>
        <v>4.99376</v>
      </c>
      <c r="AK18" s="39">
        <v>5</v>
      </c>
      <c r="AL18" s="39">
        <f>(AH18+AI18)-AK18</f>
        <v>7</v>
      </c>
    </row>
    <row r="19" spans="2:38" x14ac:dyDescent="0.25">
      <c r="E19" s="18" t="s">
        <v>95</v>
      </c>
      <c r="F19" s="14">
        <v>50</v>
      </c>
      <c r="G19" s="29">
        <v>45321</v>
      </c>
      <c r="H19" s="18" t="s">
        <v>46</v>
      </c>
      <c r="K19" s="14" t="s">
        <v>44</v>
      </c>
      <c r="L19" s="14">
        <f>SUM(L18+1)</f>
        <v>101</v>
      </c>
      <c r="O19" s="14">
        <f t="shared" ref="O19:O65" si="5">SUM(O18+1)</f>
        <v>102</v>
      </c>
      <c r="P19" s="14" t="s">
        <v>94</v>
      </c>
      <c r="Q19" s="14">
        <v>2</v>
      </c>
      <c r="R19" s="14">
        <v>624.22</v>
      </c>
      <c r="S19" s="22">
        <f t="shared" si="2"/>
        <v>24.968800000000002</v>
      </c>
      <c r="T19" s="34"/>
      <c r="V19" s="17"/>
      <c r="W19" s="26"/>
      <c r="AA19" s="14">
        <f t="shared" si="3"/>
        <v>603</v>
      </c>
      <c r="AB19" s="14">
        <f t="shared" si="4"/>
        <v>203</v>
      </c>
      <c r="AC19" s="14">
        <v>300</v>
      </c>
      <c r="AD19" s="38">
        <v>45293</v>
      </c>
      <c r="AE19" s="14" t="s">
        <v>96</v>
      </c>
      <c r="AF19" s="14">
        <v>1</v>
      </c>
      <c r="AG19" s="14" t="s">
        <v>43</v>
      </c>
      <c r="AH19" s="39">
        <f t="shared" si="1"/>
        <v>7</v>
      </c>
      <c r="AI19" s="39">
        <v>0</v>
      </c>
      <c r="AJ19" s="39">
        <f t="shared" si="0"/>
        <v>1.62832</v>
      </c>
      <c r="AK19" s="39">
        <v>2</v>
      </c>
      <c r="AL19" s="39">
        <f>AH19-AK19</f>
        <v>5</v>
      </c>
    </row>
    <row r="20" spans="2:38" x14ac:dyDescent="0.25">
      <c r="B20" s="17"/>
      <c r="E20" s="18" t="s">
        <v>97</v>
      </c>
      <c r="F20" s="14">
        <v>100</v>
      </c>
      <c r="G20" s="29">
        <v>45324</v>
      </c>
      <c r="H20" s="18" t="s">
        <v>50</v>
      </c>
      <c r="K20" s="14" t="s">
        <v>44</v>
      </c>
      <c r="L20" s="14">
        <f t="shared" ref="L20" si="6">SUM(L19+1)</f>
        <v>102</v>
      </c>
      <c r="O20" s="14">
        <f t="shared" si="5"/>
        <v>103</v>
      </c>
      <c r="P20" s="14" t="s">
        <v>96</v>
      </c>
      <c r="Q20" s="14">
        <v>1</v>
      </c>
      <c r="R20" s="14">
        <v>203.54</v>
      </c>
      <c r="S20" s="22">
        <f t="shared" si="2"/>
        <v>8.1416000000000004</v>
      </c>
      <c r="T20" s="34"/>
      <c r="V20" s="17"/>
      <c r="W20" s="26"/>
      <c r="AA20" s="14">
        <f t="shared" si="3"/>
        <v>604</v>
      </c>
      <c r="AB20" s="14">
        <f t="shared" si="4"/>
        <v>204</v>
      </c>
      <c r="AC20" s="14">
        <v>300</v>
      </c>
      <c r="AD20" s="38">
        <v>45293</v>
      </c>
      <c r="AE20" s="14" t="s">
        <v>98</v>
      </c>
      <c r="AF20" s="14">
        <v>1</v>
      </c>
      <c r="AG20" s="14" t="s">
        <v>43</v>
      </c>
      <c r="AH20" s="39">
        <f t="shared" si="1"/>
        <v>5</v>
      </c>
      <c r="AI20" s="39">
        <v>10</v>
      </c>
      <c r="AJ20" s="39">
        <f t="shared" si="0"/>
        <v>5.67624</v>
      </c>
      <c r="AK20" s="39">
        <v>5</v>
      </c>
      <c r="AL20" s="39">
        <f>(AH20+AI20)-AK20</f>
        <v>10</v>
      </c>
    </row>
    <row r="21" spans="2:38" x14ac:dyDescent="0.25">
      <c r="E21" s="18" t="s">
        <v>99</v>
      </c>
      <c r="F21" s="14">
        <v>50</v>
      </c>
      <c r="G21" s="29">
        <v>45337</v>
      </c>
      <c r="H21" s="18" t="s">
        <v>54</v>
      </c>
      <c r="K21" s="14" t="s">
        <v>44</v>
      </c>
      <c r="L21" s="14">
        <f t="shared" ref="L21" si="7">SUM(L20+1)</f>
        <v>103</v>
      </c>
      <c r="O21" s="14">
        <f t="shared" si="5"/>
        <v>104</v>
      </c>
      <c r="P21" s="14" t="s">
        <v>98</v>
      </c>
      <c r="Q21" s="14">
        <v>1</v>
      </c>
      <c r="R21" s="14">
        <v>709.53</v>
      </c>
      <c r="S21" s="22">
        <f>(R21*0.04)</f>
        <v>28.3812</v>
      </c>
      <c r="T21" s="34"/>
      <c r="V21" s="17"/>
      <c r="W21" s="26"/>
      <c r="AA21" s="37">
        <f t="shared" si="3"/>
        <v>605</v>
      </c>
      <c r="AB21" s="37">
        <f t="shared" si="4"/>
        <v>205</v>
      </c>
      <c r="AC21" s="37">
        <v>301</v>
      </c>
      <c r="AD21" s="37">
        <v>45294</v>
      </c>
      <c r="AE21" s="37" t="s">
        <v>105</v>
      </c>
      <c r="AF21" s="37">
        <v>1</v>
      </c>
      <c r="AG21" s="37" t="s">
        <v>43</v>
      </c>
      <c r="AH21" s="41">
        <f t="shared" si="1"/>
        <v>10</v>
      </c>
      <c r="AI21" s="41">
        <v>0</v>
      </c>
      <c r="AJ21" s="41">
        <f t="shared" si="0"/>
        <v>7.2</v>
      </c>
      <c r="AK21" s="41">
        <v>7</v>
      </c>
      <c r="AL21" s="41">
        <f>AH21-AK21</f>
        <v>3</v>
      </c>
    </row>
    <row r="22" spans="2:38" x14ac:dyDescent="0.25">
      <c r="E22" s="18" t="s">
        <v>100</v>
      </c>
      <c r="F22" s="14">
        <v>100</v>
      </c>
      <c r="G22" s="29">
        <v>45342</v>
      </c>
      <c r="H22" s="18" t="s">
        <v>59</v>
      </c>
      <c r="K22" s="14" t="s">
        <v>44</v>
      </c>
      <c r="L22" s="14">
        <f t="shared" ref="L22" si="8">SUM(L21+1)</f>
        <v>104</v>
      </c>
      <c r="O22" s="32">
        <f t="shared" si="5"/>
        <v>105</v>
      </c>
      <c r="P22" s="43" t="s">
        <v>105</v>
      </c>
      <c r="Q22" s="32">
        <v>5</v>
      </c>
      <c r="R22" s="32">
        <v>900</v>
      </c>
      <c r="S22" s="33">
        <f t="shared" si="2"/>
        <v>36</v>
      </c>
      <c r="T22" s="34"/>
      <c r="V22" s="17"/>
      <c r="W22" s="26"/>
      <c r="AA22" s="14">
        <f t="shared" si="3"/>
        <v>606</v>
      </c>
      <c r="AB22" s="14">
        <f t="shared" si="4"/>
        <v>206</v>
      </c>
      <c r="AC22" s="14">
        <v>301</v>
      </c>
      <c r="AD22" s="38">
        <v>45294</v>
      </c>
      <c r="AE22" s="14" t="s">
        <v>107</v>
      </c>
      <c r="AF22" s="14">
        <v>1</v>
      </c>
      <c r="AG22" s="14" t="s">
        <v>43</v>
      </c>
      <c r="AH22" s="39">
        <f t="shared" si="1"/>
        <v>3</v>
      </c>
      <c r="AI22" s="39">
        <v>10</v>
      </c>
      <c r="AJ22" s="39">
        <f t="shared" si="0"/>
        <v>6.8528000000000002</v>
      </c>
      <c r="AK22" s="39">
        <v>7</v>
      </c>
      <c r="AL22" s="39">
        <f>(AH22+AI22)-AK22</f>
        <v>6</v>
      </c>
    </row>
    <row r="23" spans="2:38" x14ac:dyDescent="0.25">
      <c r="E23" s="18" t="s">
        <v>101</v>
      </c>
      <c r="F23" s="14">
        <v>150</v>
      </c>
      <c r="G23" s="29">
        <v>45345</v>
      </c>
      <c r="H23" s="18" t="s">
        <v>63</v>
      </c>
      <c r="K23" s="32" t="s">
        <v>48</v>
      </c>
      <c r="L23" s="32">
        <f t="shared" ref="L23" si="9">SUM(L22+1)</f>
        <v>105</v>
      </c>
      <c r="O23" s="14">
        <f t="shared" si="5"/>
        <v>106</v>
      </c>
      <c r="P23" s="31" t="s">
        <v>107</v>
      </c>
      <c r="Q23" s="14">
        <v>1</v>
      </c>
      <c r="R23" s="14">
        <v>856.6</v>
      </c>
      <c r="S23" s="22">
        <f t="shared" si="2"/>
        <v>34.264000000000003</v>
      </c>
      <c r="T23" s="34"/>
      <c r="V23" s="17"/>
      <c r="W23" s="26"/>
      <c r="AA23" s="14">
        <f t="shared" si="3"/>
        <v>607</v>
      </c>
      <c r="AB23" s="14">
        <f t="shared" si="4"/>
        <v>207</v>
      </c>
      <c r="AC23" s="14">
        <v>301</v>
      </c>
      <c r="AD23" s="38">
        <v>45294</v>
      </c>
      <c r="AE23" s="14" t="s">
        <v>108</v>
      </c>
      <c r="AF23" s="14">
        <v>1</v>
      </c>
      <c r="AG23" s="14" t="s">
        <v>43</v>
      </c>
      <c r="AH23" s="39">
        <f t="shared" si="1"/>
        <v>6</v>
      </c>
      <c r="AI23" s="39">
        <v>10</v>
      </c>
      <c r="AJ23" s="39">
        <f t="shared" si="0"/>
        <v>9.6</v>
      </c>
      <c r="AK23" s="39">
        <v>9.5</v>
      </c>
      <c r="AL23" s="39">
        <f>(AH23+AI23)-AK23</f>
        <v>6.5</v>
      </c>
    </row>
    <row r="24" spans="2:38" x14ac:dyDescent="0.25">
      <c r="E24" s="18" t="s">
        <v>102</v>
      </c>
      <c r="F24" s="14">
        <v>80</v>
      </c>
      <c r="G24" s="29">
        <v>45371</v>
      </c>
      <c r="H24" s="18" t="s">
        <v>68</v>
      </c>
      <c r="K24" s="14" t="s">
        <v>48</v>
      </c>
      <c r="L24" s="14">
        <f t="shared" ref="L24" si="10">SUM(L23+1)</f>
        <v>106</v>
      </c>
      <c r="O24" s="14">
        <f t="shared" si="5"/>
        <v>107</v>
      </c>
      <c r="P24" s="31" t="s">
        <v>108</v>
      </c>
      <c r="Q24" s="14">
        <v>4</v>
      </c>
      <c r="R24" s="14">
        <v>1200</v>
      </c>
      <c r="S24" s="22">
        <f>(R24*0.04)</f>
        <v>48</v>
      </c>
      <c r="T24" s="34"/>
      <c r="V24" s="16"/>
      <c r="AA24" s="14">
        <f>SUM(AA23+1)</f>
        <v>608</v>
      </c>
      <c r="AB24" s="14">
        <f t="shared" si="4"/>
        <v>208</v>
      </c>
      <c r="AC24" s="14">
        <v>301</v>
      </c>
      <c r="AD24" s="38">
        <v>45294</v>
      </c>
      <c r="AE24" s="14" t="s">
        <v>109</v>
      </c>
      <c r="AF24" s="14">
        <v>3</v>
      </c>
      <c r="AG24" s="14" t="s">
        <v>43</v>
      </c>
      <c r="AH24" s="39">
        <f t="shared" si="1"/>
        <v>6.5</v>
      </c>
      <c r="AI24" s="39">
        <v>10</v>
      </c>
      <c r="AJ24" s="39">
        <f>(S25*3)/5</f>
        <v>12.6</v>
      </c>
      <c r="AK24" s="39">
        <v>12.5</v>
      </c>
      <c r="AL24" s="39">
        <f>(AH24+AI24)-AK24</f>
        <v>4</v>
      </c>
    </row>
    <row r="25" spans="2:38" x14ac:dyDescent="0.25">
      <c r="E25" s="18" t="s">
        <v>103</v>
      </c>
      <c r="F25" s="14">
        <v>90</v>
      </c>
      <c r="G25" s="29">
        <v>45383</v>
      </c>
      <c r="H25" s="18" t="s">
        <v>73</v>
      </c>
      <c r="K25" s="62" t="s">
        <v>48</v>
      </c>
      <c r="L25" s="14">
        <f t="shared" ref="L25" si="11">SUM(L24+1)</f>
        <v>107</v>
      </c>
      <c r="O25" s="14">
        <f t="shared" si="5"/>
        <v>108</v>
      </c>
      <c r="P25" s="14" t="s">
        <v>109</v>
      </c>
      <c r="Q25" s="14">
        <v>3</v>
      </c>
      <c r="R25" s="14">
        <v>525</v>
      </c>
      <c r="S25" s="22">
        <f t="shared" si="2"/>
        <v>21</v>
      </c>
      <c r="T25" s="34"/>
      <c r="AA25" s="37">
        <f t="shared" ref="AA25:AA57" si="12">SUM(AA24+1)</f>
        <v>609</v>
      </c>
      <c r="AB25" s="37">
        <f t="shared" si="4"/>
        <v>209</v>
      </c>
      <c r="AC25" s="37">
        <v>300</v>
      </c>
      <c r="AD25" s="40">
        <v>45295</v>
      </c>
      <c r="AE25" s="37" t="s">
        <v>110</v>
      </c>
      <c r="AF25" s="37">
        <v>1</v>
      </c>
      <c r="AG25" s="37" t="s">
        <v>43</v>
      </c>
      <c r="AH25" s="41">
        <f t="shared" si="1"/>
        <v>4</v>
      </c>
      <c r="AI25" s="41">
        <v>20</v>
      </c>
      <c r="AJ25" s="41">
        <f>SUM(T26,(T27*3),T28)</f>
        <v>0</v>
      </c>
      <c r="AK25" s="41">
        <v>23</v>
      </c>
      <c r="AL25" s="41">
        <f>SUM(AH25,AI25)-AK25</f>
        <v>1</v>
      </c>
    </row>
    <row r="26" spans="2:38" x14ac:dyDescent="0.25">
      <c r="E26" s="18" t="s">
        <v>104</v>
      </c>
      <c r="F26" s="14">
        <v>60</v>
      </c>
      <c r="G26" s="29">
        <v>45427</v>
      </c>
      <c r="H26" s="18" t="s">
        <v>77</v>
      </c>
      <c r="K26" s="14" t="s">
        <v>48</v>
      </c>
      <c r="L26" s="14">
        <f t="shared" ref="L26" si="13">SUM(L25+1)</f>
        <v>108</v>
      </c>
      <c r="O26" s="32">
        <f t="shared" si="5"/>
        <v>109</v>
      </c>
      <c r="P26" s="32" t="s">
        <v>110</v>
      </c>
      <c r="Q26" s="32">
        <v>1</v>
      </c>
      <c r="R26" s="32">
        <v>600</v>
      </c>
      <c r="S26" s="33">
        <f t="shared" si="2"/>
        <v>24</v>
      </c>
      <c r="T26" s="34"/>
      <c r="AA26" s="14">
        <f t="shared" si="12"/>
        <v>610</v>
      </c>
      <c r="AB26" s="14">
        <f t="shared" si="4"/>
        <v>210</v>
      </c>
      <c r="AC26" s="14">
        <v>300</v>
      </c>
      <c r="AD26" s="38">
        <v>45295</v>
      </c>
      <c r="AE26" s="14" t="s">
        <v>111</v>
      </c>
      <c r="AF26" s="14">
        <v>3</v>
      </c>
      <c r="AG26" s="14" t="s">
        <v>43</v>
      </c>
      <c r="AH26" s="39">
        <f t="shared" si="1"/>
        <v>1</v>
      </c>
      <c r="AI26" s="39">
        <v>20</v>
      </c>
      <c r="AJ26" s="39">
        <f>(S27*3)/5</f>
        <v>14.406000000000001</v>
      </c>
      <c r="AK26" s="39">
        <v>15</v>
      </c>
      <c r="AL26" s="39">
        <f>(AH26+AI26)-AK26</f>
        <v>6</v>
      </c>
    </row>
    <row r="27" spans="2:38" x14ac:dyDescent="0.25">
      <c r="E27" s="18" t="s">
        <v>106</v>
      </c>
      <c r="F27" s="14">
        <v>60</v>
      </c>
      <c r="G27" s="29">
        <v>45437</v>
      </c>
      <c r="H27" s="18" t="s">
        <v>82</v>
      </c>
      <c r="K27" s="61" t="s">
        <v>52</v>
      </c>
      <c r="L27" s="32">
        <f t="shared" ref="L27" si="14">SUM(L26+1)</f>
        <v>109</v>
      </c>
      <c r="O27" s="14">
        <f t="shared" si="5"/>
        <v>110</v>
      </c>
      <c r="P27" s="14" t="s">
        <v>111</v>
      </c>
      <c r="Q27" s="14">
        <v>5</v>
      </c>
      <c r="R27" s="14">
        <v>600.25</v>
      </c>
      <c r="S27" s="22">
        <f t="shared" si="2"/>
        <v>24.01</v>
      </c>
      <c r="T27" s="34"/>
      <c r="V27" s="71" t="s">
        <v>150</v>
      </c>
      <c r="W27" s="71"/>
      <c r="AA27" s="14">
        <f t="shared" si="12"/>
        <v>611</v>
      </c>
      <c r="AB27" s="14">
        <f t="shared" si="4"/>
        <v>211</v>
      </c>
      <c r="AC27" s="14">
        <v>300</v>
      </c>
      <c r="AD27" s="38">
        <v>45295</v>
      </c>
      <c r="AE27" s="14" t="s">
        <v>112</v>
      </c>
      <c r="AF27" s="14">
        <v>1</v>
      </c>
      <c r="AG27" s="14" t="s">
        <v>43</v>
      </c>
      <c r="AH27" s="39">
        <f t="shared" si="1"/>
        <v>6</v>
      </c>
      <c r="AI27" s="39">
        <v>20</v>
      </c>
      <c r="AJ27" s="39">
        <f>S28/5</f>
        <v>6.2843199999999992</v>
      </c>
      <c r="AK27" s="39">
        <v>7</v>
      </c>
      <c r="AL27" s="39">
        <f>(AH27+AI27)-AK27</f>
        <v>19</v>
      </c>
    </row>
    <row r="28" spans="2:38" x14ac:dyDescent="0.25">
      <c r="E28" s="17"/>
      <c r="F28" s="17"/>
      <c r="G28" s="26"/>
      <c r="H28" s="30"/>
      <c r="K28" s="19" t="s">
        <v>52</v>
      </c>
      <c r="L28" s="14">
        <f t="shared" ref="L28" si="15">SUM(L27+1)</f>
        <v>110</v>
      </c>
      <c r="O28" s="14">
        <f>SUM(O27+1)</f>
        <v>111</v>
      </c>
      <c r="P28" s="14" t="s">
        <v>112</v>
      </c>
      <c r="Q28" s="14">
        <v>4</v>
      </c>
      <c r="R28" s="14">
        <v>785.54</v>
      </c>
      <c r="S28" s="22">
        <f t="shared" si="2"/>
        <v>31.421599999999998</v>
      </c>
      <c r="T28" s="34"/>
      <c r="V28" s="24" t="s">
        <v>22</v>
      </c>
      <c r="W28" s="24" t="s">
        <v>264</v>
      </c>
      <c r="AA28" s="37">
        <f t="shared" si="12"/>
        <v>612</v>
      </c>
      <c r="AB28" s="37">
        <f t="shared" si="4"/>
        <v>212</v>
      </c>
      <c r="AC28" s="37">
        <v>301</v>
      </c>
      <c r="AD28" s="40">
        <v>45296</v>
      </c>
      <c r="AE28" s="37" t="s">
        <v>147</v>
      </c>
      <c r="AF28" s="37">
        <v>1</v>
      </c>
      <c r="AG28" s="37" t="s">
        <v>43</v>
      </c>
      <c r="AH28" s="41">
        <f t="shared" si="1"/>
        <v>19</v>
      </c>
      <c r="AI28" s="41">
        <v>0</v>
      </c>
      <c r="AJ28" s="41">
        <f>S31/5</f>
        <v>2.6819999999999999</v>
      </c>
      <c r="AK28" s="41">
        <v>3</v>
      </c>
      <c r="AL28" s="41">
        <f>AH28-AK28</f>
        <v>16</v>
      </c>
    </row>
    <row r="29" spans="2:38" x14ac:dyDescent="0.25">
      <c r="E29" s="17"/>
      <c r="F29" s="17"/>
      <c r="G29" s="26"/>
      <c r="H29" s="30"/>
      <c r="K29" s="19" t="s">
        <v>52</v>
      </c>
      <c r="L29" s="14">
        <f>SUM(L28+1)</f>
        <v>111</v>
      </c>
      <c r="O29" s="14">
        <f t="shared" si="5"/>
        <v>112</v>
      </c>
      <c r="P29" s="14" t="s">
        <v>113</v>
      </c>
      <c r="Q29" s="14">
        <v>1</v>
      </c>
      <c r="R29" s="14">
        <v>456.87</v>
      </c>
      <c r="S29" s="22">
        <f t="shared" si="2"/>
        <v>18.274799999999999</v>
      </c>
      <c r="T29" s="34"/>
      <c r="V29" s="14">
        <v>200</v>
      </c>
      <c r="W29" s="14">
        <v>100</v>
      </c>
      <c r="AA29" s="14">
        <f t="shared" si="12"/>
        <v>613</v>
      </c>
      <c r="AB29" s="14">
        <f t="shared" si="4"/>
        <v>213</v>
      </c>
      <c r="AC29" s="14">
        <v>301</v>
      </c>
      <c r="AD29" s="38">
        <v>45296</v>
      </c>
      <c r="AE29" s="14" t="s">
        <v>115</v>
      </c>
      <c r="AF29" s="14">
        <v>1</v>
      </c>
      <c r="AG29" s="14" t="s">
        <v>43</v>
      </c>
      <c r="AH29" s="39">
        <f t="shared" si="1"/>
        <v>16</v>
      </c>
      <c r="AI29" s="39">
        <v>0</v>
      </c>
      <c r="AJ29" s="39">
        <f>S32/5</f>
        <v>8</v>
      </c>
      <c r="AK29" s="39">
        <v>8</v>
      </c>
      <c r="AL29" s="39">
        <f>AH29-AK29</f>
        <v>8</v>
      </c>
    </row>
    <row r="30" spans="2:38" x14ac:dyDescent="0.25">
      <c r="K30" s="19" t="s">
        <v>52</v>
      </c>
      <c r="L30" s="14">
        <f t="shared" ref="L30" si="16">SUM(L29+1)</f>
        <v>112</v>
      </c>
      <c r="O30" s="14">
        <f t="shared" si="5"/>
        <v>113</v>
      </c>
      <c r="P30" s="14" t="s">
        <v>114</v>
      </c>
      <c r="Q30" s="14">
        <v>1</v>
      </c>
      <c r="R30" s="14">
        <v>845.89</v>
      </c>
      <c r="S30" s="22">
        <f t="shared" si="2"/>
        <v>33.835599999999999</v>
      </c>
      <c r="T30" s="34"/>
      <c r="V30" s="14">
        <f>SUM(V29+1)</f>
        <v>201</v>
      </c>
      <c r="W30" s="14">
        <f>SUM(W29+1)</f>
        <v>101</v>
      </c>
      <c r="AA30" s="14">
        <f t="shared" si="12"/>
        <v>614</v>
      </c>
      <c r="AB30" s="14">
        <f t="shared" si="4"/>
        <v>214</v>
      </c>
      <c r="AC30" s="14">
        <v>301</v>
      </c>
      <c r="AD30" s="38">
        <v>45296</v>
      </c>
      <c r="AE30" s="14" t="s">
        <v>116</v>
      </c>
      <c r="AF30" s="14">
        <v>1</v>
      </c>
      <c r="AG30" s="14" t="s">
        <v>43</v>
      </c>
      <c r="AH30" s="39">
        <f t="shared" si="1"/>
        <v>8</v>
      </c>
      <c r="AI30" s="39">
        <v>0</v>
      </c>
      <c r="AJ30" s="39">
        <f>S33/5</f>
        <v>7.6043199999999995</v>
      </c>
      <c r="AK30" s="39">
        <v>7</v>
      </c>
      <c r="AL30" s="39">
        <f>AH30-AK30</f>
        <v>1</v>
      </c>
    </row>
    <row r="31" spans="2:38" x14ac:dyDescent="0.25">
      <c r="K31" s="19" t="s">
        <v>52</v>
      </c>
      <c r="L31" s="14">
        <f t="shared" ref="L31" si="17">SUM(L30+1)</f>
        <v>113</v>
      </c>
      <c r="O31" s="32">
        <f t="shared" si="5"/>
        <v>114</v>
      </c>
      <c r="P31" s="32" t="s">
        <v>147</v>
      </c>
      <c r="Q31" s="32">
        <v>5</v>
      </c>
      <c r="R31" s="32">
        <v>335.25</v>
      </c>
      <c r="S31" s="33">
        <f t="shared" si="2"/>
        <v>13.41</v>
      </c>
      <c r="T31" s="34"/>
      <c r="V31" s="14">
        <f t="shared" ref="V31:W70" si="18">SUM(V30+1)</f>
        <v>202</v>
      </c>
      <c r="W31" s="14">
        <f t="shared" si="18"/>
        <v>102</v>
      </c>
      <c r="AA31" s="14">
        <f t="shared" si="12"/>
        <v>615</v>
      </c>
      <c r="AB31" s="14">
        <f t="shared" si="4"/>
        <v>215</v>
      </c>
      <c r="AC31" s="14">
        <v>301</v>
      </c>
      <c r="AD31" s="38">
        <v>45296</v>
      </c>
      <c r="AE31" s="14" t="s">
        <v>117</v>
      </c>
      <c r="AF31" s="14">
        <v>1</v>
      </c>
      <c r="AG31" s="14" t="s">
        <v>43</v>
      </c>
      <c r="AH31" s="39">
        <f t="shared" si="1"/>
        <v>1</v>
      </c>
      <c r="AI31" s="39">
        <v>10</v>
      </c>
      <c r="AJ31" s="39">
        <f>S34/5</f>
        <v>7.6388800000000003</v>
      </c>
      <c r="AK31" s="39">
        <v>7.5</v>
      </c>
      <c r="AL31" s="39">
        <f>(AH31+AI31)-AK31</f>
        <v>3.5</v>
      </c>
    </row>
    <row r="32" spans="2:38" x14ac:dyDescent="0.25">
      <c r="K32" s="61" t="s">
        <v>56</v>
      </c>
      <c r="L32" s="32">
        <f t="shared" ref="L32" si="19">SUM(L31+1)</f>
        <v>114</v>
      </c>
      <c r="O32" s="14">
        <f t="shared" si="5"/>
        <v>115</v>
      </c>
      <c r="P32" s="14" t="s">
        <v>115</v>
      </c>
      <c r="Q32" s="14">
        <v>4</v>
      </c>
      <c r="R32" s="14">
        <v>1000</v>
      </c>
      <c r="S32" s="22">
        <f t="shared" si="2"/>
        <v>40</v>
      </c>
      <c r="T32" s="34"/>
      <c r="V32" s="14">
        <f t="shared" si="18"/>
        <v>203</v>
      </c>
      <c r="W32" s="14">
        <f t="shared" si="18"/>
        <v>103</v>
      </c>
      <c r="AA32" s="14">
        <f t="shared" si="12"/>
        <v>616</v>
      </c>
      <c r="AB32" s="14">
        <f t="shared" si="4"/>
        <v>216</v>
      </c>
      <c r="AC32" s="14">
        <v>301</v>
      </c>
      <c r="AD32" s="38">
        <v>45296</v>
      </c>
      <c r="AE32" s="14" t="s">
        <v>118</v>
      </c>
      <c r="AF32" s="14">
        <v>1</v>
      </c>
      <c r="AG32" s="14" t="s">
        <v>43</v>
      </c>
      <c r="AH32" s="39">
        <f t="shared" si="1"/>
        <v>3.5</v>
      </c>
      <c r="AI32" s="39">
        <v>10</v>
      </c>
      <c r="AJ32" s="39">
        <f>S35/5</f>
        <v>4</v>
      </c>
      <c r="AK32" s="39">
        <v>4</v>
      </c>
      <c r="AL32" s="39">
        <f>(AH32+AI32)-AK32</f>
        <v>9.5</v>
      </c>
    </row>
    <row r="33" spans="5:38" x14ac:dyDescent="0.25">
      <c r="K33" s="19" t="s">
        <v>56</v>
      </c>
      <c r="L33" s="14">
        <f t="shared" ref="L33" si="20">SUM(L32+1)</f>
        <v>115</v>
      </c>
      <c r="O33" s="14">
        <f t="shared" si="5"/>
        <v>116</v>
      </c>
      <c r="P33" s="14" t="s">
        <v>116</v>
      </c>
      <c r="Q33" s="14">
        <v>3</v>
      </c>
      <c r="R33" s="14">
        <v>950.54</v>
      </c>
      <c r="S33" s="22">
        <f t="shared" si="2"/>
        <v>38.021599999999999</v>
      </c>
      <c r="T33" s="34"/>
      <c r="V33" s="14">
        <f t="shared" si="18"/>
        <v>204</v>
      </c>
      <c r="W33" s="14">
        <f t="shared" si="18"/>
        <v>104</v>
      </c>
      <c r="AA33" s="37">
        <f t="shared" si="12"/>
        <v>617</v>
      </c>
      <c r="AB33" s="37">
        <f t="shared" si="4"/>
        <v>217</v>
      </c>
      <c r="AC33" s="37">
        <v>300</v>
      </c>
      <c r="AD33" s="40">
        <v>45297</v>
      </c>
      <c r="AE33" s="37" t="s">
        <v>119</v>
      </c>
      <c r="AF33" s="37">
        <v>4</v>
      </c>
      <c r="AG33" s="37" t="s">
        <v>43</v>
      </c>
      <c r="AH33" s="41">
        <f t="shared" si="1"/>
        <v>9.5</v>
      </c>
      <c r="AI33" s="41">
        <v>30</v>
      </c>
      <c r="AJ33" s="41">
        <f>(S38*4)/5</f>
        <v>25.6</v>
      </c>
      <c r="AK33" s="41">
        <v>25.5</v>
      </c>
      <c r="AL33" s="41">
        <f>SUM(AH33,AI33)-AK33</f>
        <v>14</v>
      </c>
    </row>
    <row r="34" spans="5:38" x14ac:dyDescent="0.25">
      <c r="E34" s="23"/>
      <c r="H34" s="23"/>
      <c r="K34" s="19" t="s">
        <v>56</v>
      </c>
      <c r="L34" s="14">
        <f t="shared" ref="L34" si="21">SUM(L33+1)</f>
        <v>116</v>
      </c>
      <c r="O34" s="14">
        <f t="shared" si="5"/>
        <v>117</v>
      </c>
      <c r="P34" s="14" t="s">
        <v>117</v>
      </c>
      <c r="Q34" s="14">
        <v>2</v>
      </c>
      <c r="R34" s="14">
        <v>954.86</v>
      </c>
      <c r="S34" s="22">
        <f>(R34*0.04)</f>
        <v>38.194400000000002</v>
      </c>
      <c r="T34" s="34"/>
      <c r="V34" s="14">
        <f t="shared" si="18"/>
        <v>205</v>
      </c>
      <c r="W34" s="14">
        <f t="shared" si="18"/>
        <v>105</v>
      </c>
      <c r="AA34" s="14">
        <f t="shared" si="12"/>
        <v>618</v>
      </c>
      <c r="AB34" s="14">
        <f t="shared" si="4"/>
        <v>218</v>
      </c>
      <c r="AC34" s="14">
        <v>300</v>
      </c>
      <c r="AD34" s="38">
        <v>45297</v>
      </c>
      <c r="AE34" s="14" t="s">
        <v>120</v>
      </c>
      <c r="AF34" s="14">
        <v>1</v>
      </c>
      <c r="AG34" s="14" t="s">
        <v>43</v>
      </c>
      <c r="AH34" s="39">
        <f t="shared" si="1"/>
        <v>14</v>
      </c>
      <c r="AI34" s="39">
        <v>0</v>
      </c>
      <c r="AJ34" s="39">
        <f>S39/5</f>
        <v>5.4260000000000002</v>
      </c>
      <c r="AK34" s="39">
        <v>5</v>
      </c>
      <c r="AL34" s="39">
        <f>AH34-AK34</f>
        <v>9</v>
      </c>
    </row>
    <row r="35" spans="5:38" x14ac:dyDescent="0.25">
      <c r="E35" s="3"/>
      <c r="H35" s="25"/>
      <c r="K35" s="19" t="s">
        <v>56</v>
      </c>
      <c r="L35" s="14">
        <f t="shared" ref="L35" si="22">SUM(L34+1)</f>
        <v>117</v>
      </c>
      <c r="O35" s="14">
        <f t="shared" si="5"/>
        <v>118</v>
      </c>
      <c r="P35" s="14" t="s">
        <v>118</v>
      </c>
      <c r="Q35" s="14">
        <v>4</v>
      </c>
      <c r="R35" s="14">
        <v>500</v>
      </c>
      <c r="S35" s="22">
        <f t="shared" si="2"/>
        <v>20</v>
      </c>
      <c r="T35" s="34"/>
      <c r="V35" s="14">
        <f t="shared" si="18"/>
        <v>206</v>
      </c>
      <c r="W35" s="14">
        <f t="shared" si="18"/>
        <v>106</v>
      </c>
      <c r="AA35" s="14">
        <f t="shared" si="12"/>
        <v>619</v>
      </c>
      <c r="AB35" s="14">
        <f t="shared" si="4"/>
        <v>219</v>
      </c>
      <c r="AC35" s="14">
        <v>300</v>
      </c>
      <c r="AD35" s="38">
        <v>45297</v>
      </c>
      <c r="AE35" s="14" t="s">
        <v>121</v>
      </c>
      <c r="AF35" s="14">
        <v>1</v>
      </c>
      <c r="AG35" s="14" t="s">
        <v>43</v>
      </c>
      <c r="AH35" s="39">
        <f t="shared" si="1"/>
        <v>9</v>
      </c>
      <c r="AI35" s="39">
        <v>0</v>
      </c>
      <c r="AJ35" s="39">
        <f>S40/5</f>
        <v>5.1620000000000008</v>
      </c>
      <c r="AK35" s="39">
        <v>5</v>
      </c>
      <c r="AL35" s="39">
        <f>AH35-AK35</f>
        <v>4</v>
      </c>
    </row>
    <row r="36" spans="5:38" x14ac:dyDescent="0.25">
      <c r="H36" s="30"/>
      <c r="K36" s="19" t="s">
        <v>56</v>
      </c>
      <c r="L36" s="14">
        <f t="shared" ref="L36" si="23">SUM(L35+1)</f>
        <v>118</v>
      </c>
      <c r="O36" s="32">
        <f t="shared" si="5"/>
        <v>119</v>
      </c>
      <c r="P36" s="32" t="s">
        <v>119</v>
      </c>
      <c r="Q36" s="32">
        <v>4</v>
      </c>
      <c r="R36" s="32">
        <v>432</v>
      </c>
      <c r="S36" s="33">
        <f t="shared" si="2"/>
        <v>17.28</v>
      </c>
      <c r="T36" s="34"/>
      <c r="V36" s="14">
        <f t="shared" si="18"/>
        <v>207</v>
      </c>
      <c r="W36" s="14">
        <f t="shared" si="18"/>
        <v>107</v>
      </c>
      <c r="AA36" s="37">
        <f t="shared" si="12"/>
        <v>620</v>
      </c>
      <c r="AB36" s="37">
        <f t="shared" si="4"/>
        <v>220</v>
      </c>
      <c r="AC36" s="37">
        <v>301</v>
      </c>
      <c r="AD36" s="40">
        <v>45297</v>
      </c>
      <c r="AE36" s="37" t="s">
        <v>122</v>
      </c>
      <c r="AF36" s="37">
        <v>1</v>
      </c>
      <c r="AG36" s="37" t="s">
        <v>43</v>
      </c>
      <c r="AH36" s="37">
        <f t="shared" si="1"/>
        <v>4</v>
      </c>
      <c r="AI36" s="37">
        <v>20</v>
      </c>
      <c r="AJ36" s="37">
        <f>S41/5</f>
        <v>2.7600000000000002</v>
      </c>
      <c r="AK36" s="37">
        <v>22</v>
      </c>
      <c r="AL36" s="37">
        <f>(AH36+AI36)-AK36</f>
        <v>2</v>
      </c>
    </row>
    <row r="37" spans="5:38" x14ac:dyDescent="0.25">
      <c r="H37" s="30"/>
      <c r="K37" s="61" t="s">
        <v>61</v>
      </c>
      <c r="L37" s="32">
        <f t="shared" ref="L37" si="24">SUM(L36+1)</f>
        <v>119</v>
      </c>
      <c r="O37" s="14">
        <f t="shared" si="5"/>
        <v>120</v>
      </c>
      <c r="P37" s="14" t="s">
        <v>120</v>
      </c>
      <c r="Q37" s="14">
        <v>1</v>
      </c>
      <c r="R37" s="14">
        <v>785</v>
      </c>
      <c r="S37" s="22">
        <f t="shared" si="2"/>
        <v>31.400000000000002</v>
      </c>
      <c r="T37" s="34"/>
      <c r="V37" s="14">
        <f t="shared" si="18"/>
        <v>208</v>
      </c>
      <c r="W37" s="14">
        <f t="shared" si="18"/>
        <v>108</v>
      </c>
      <c r="AA37" s="14">
        <f t="shared" si="12"/>
        <v>621</v>
      </c>
      <c r="AB37" s="14">
        <f t="shared" si="4"/>
        <v>221</v>
      </c>
      <c r="AC37" s="14">
        <v>301</v>
      </c>
      <c r="AD37" s="38">
        <v>45297</v>
      </c>
      <c r="AE37" s="14" t="s">
        <v>123</v>
      </c>
      <c r="AF37" s="14">
        <v>3</v>
      </c>
      <c r="AG37" s="14" t="s">
        <v>43</v>
      </c>
      <c r="AH37" s="39">
        <f t="shared" si="1"/>
        <v>2</v>
      </c>
      <c r="AI37" s="39">
        <v>20</v>
      </c>
      <c r="AJ37" s="39">
        <f>S42/5</f>
        <v>6.4043200000000002</v>
      </c>
      <c r="AK37" s="39">
        <v>7</v>
      </c>
      <c r="AL37" s="39">
        <f>(AH37+AI37)-AK37</f>
        <v>15</v>
      </c>
    </row>
    <row r="38" spans="5:38" x14ac:dyDescent="0.25">
      <c r="H38" s="30"/>
      <c r="K38" s="19" t="s">
        <v>61</v>
      </c>
      <c r="L38" s="14">
        <f t="shared" ref="L38" si="25">SUM(L37+1)</f>
        <v>120</v>
      </c>
      <c r="O38" s="14">
        <f t="shared" si="5"/>
        <v>121</v>
      </c>
      <c r="P38" s="14" t="s">
        <v>121</v>
      </c>
      <c r="Q38" s="14">
        <v>5</v>
      </c>
      <c r="R38" s="14">
        <v>800</v>
      </c>
      <c r="S38" s="22">
        <f t="shared" si="2"/>
        <v>32</v>
      </c>
      <c r="T38" s="34"/>
      <c r="V38" s="14">
        <f t="shared" si="18"/>
        <v>209</v>
      </c>
      <c r="W38" s="14">
        <f t="shared" si="18"/>
        <v>109</v>
      </c>
      <c r="AA38" s="37">
        <f t="shared" si="12"/>
        <v>622</v>
      </c>
      <c r="AB38" s="37">
        <f t="shared" si="4"/>
        <v>222</v>
      </c>
      <c r="AC38" s="37">
        <v>300</v>
      </c>
      <c r="AD38" s="40">
        <v>44933</v>
      </c>
      <c r="AE38" s="37" t="s">
        <v>127</v>
      </c>
      <c r="AF38" s="37">
        <v>5</v>
      </c>
      <c r="AG38" s="37" t="s">
        <v>43</v>
      </c>
      <c r="AH38" s="41">
        <f t="shared" si="1"/>
        <v>15</v>
      </c>
      <c r="AI38" s="41">
        <v>20</v>
      </c>
      <c r="AJ38" s="41">
        <f>(S46*5)/5</f>
        <v>25.810000000000002</v>
      </c>
      <c r="AK38" s="41">
        <v>22</v>
      </c>
      <c r="AL38" s="41">
        <f>(AH38+AI38)-AK38</f>
        <v>13</v>
      </c>
    </row>
    <row r="39" spans="5:38" x14ac:dyDescent="0.25">
      <c r="H39" s="30"/>
      <c r="K39" s="19" t="s">
        <v>61</v>
      </c>
      <c r="L39" s="14">
        <f t="shared" ref="L39" si="26">SUM(L38+1)</f>
        <v>121</v>
      </c>
      <c r="O39" s="14">
        <f t="shared" si="5"/>
        <v>122</v>
      </c>
      <c r="P39" s="14" t="s">
        <v>151</v>
      </c>
      <c r="Q39" s="14">
        <v>2</v>
      </c>
      <c r="R39" s="14">
        <v>678.25</v>
      </c>
      <c r="S39" s="22">
        <f t="shared" si="2"/>
        <v>27.13</v>
      </c>
      <c r="T39" s="34"/>
      <c r="V39" s="14">
        <f t="shared" si="18"/>
        <v>210</v>
      </c>
      <c r="W39" s="14">
        <f t="shared" si="18"/>
        <v>110</v>
      </c>
      <c r="AA39" s="14">
        <f t="shared" si="12"/>
        <v>623</v>
      </c>
      <c r="AB39" s="14">
        <f t="shared" si="4"/>
        <v>223</v>
      </c>
      <c r="AC39" s="14">
        <v>300</v>
      </c>
      <c r="AD39" s="38">
        <v>44933</v>
      </c>
      <c r="AE39" s="14" t="s">
        <v>128</v>
      </c>
      <c r="AF39" s="14">
        <v>2</v>
      </c>
      <c r="AG39" s="14" t="s">
        <v>43</v>
      </c>
      <c r="AH39" s="39">
        <f t="shared" si="1"/>
        <v>13</v>
      </c>
      <c r="AI39" s="39">
        <v>0</v>
      </c>
      <c r="AJ39" s="39">
        <f>(S47*2)/5</f>
        <v>5.2036800000000003</v>
      </c>
      <c r="AK39" s="39">
        <v>5</v>
      </c>
      <c r="AL39" s="39">
        <f>AH39-AK39</f>
        <v>8</v>
      </c>
    </row>
    <row r="40" spans="5:38" x14ac:dyDescent="0.25">
      <c r="H40" s="30"/>
      <c r="K40" s="19" t="s">
        <v>61</v>
      </c>
      <c r="L40" s="14">
        <f t="shared" ref="L40" si="27">SUM(L39+1)</f>
        <v>122</v>
      </c>
      <c r="O40" s="14">
        <f t="shared" si="5"/>
        <v>123</v>
      </c>
      <c r="P40" s="14" t="s">
        <v>152</v>
      </c>
      <c r="Q40" s="14">
        <v>3</v>
      </c>
      <c r="R40" s="14">
        <v>645.25</v>
      </c>
      <c r="S40" s="22">
        <f t="shared" si="2"/>
        <v>25.810000000000002</v>
      </c>
      <c r="T40" s="34"/>
      <c r="V40" s="14">
        <f t="shared" si="18"/>
        <v>211</v>
      </c>
      <c r="W40" s="14">
        <f>SUM(W39+1)</f>
        <v>111</v>
      </c>
      <c r="AA40" s="14">
        <f t="shared" si="12"/>
        <v>624</v>
      </c>
      <c r="AB40" s="14">
        <f t="shared" si="4"/>
        <v>224</v>
      </c>
      <c r="AC40" s="14">
        <v>300</v>
      </c>
      <c r="AD40" s="38">
        <v>44933</v>
      </c>
      <c r="AE40" s="14" t="s">
        <v>129</v>
      </c>
      <c r="AF40" s="14">
        <v>1</v>
      </c>
      <c r="AG40" s="14" t="s">
        <v>43</v>
      </c>
      <c r="AH40" s="39">
        <f t="shared" si="1"/>
        <v>8</v>
      </c>
      <c r="AI40" s="39">
        <v>0</v>
      </c>
      <c r="AJ40" s="39">
        <f>S46/5</f>
        <v>5.1620000000000008</v>
      </c>
      <c r="AK40" s="39">
        <v>5</v>
      </c>
      <c r="AL40" s="39">
        <f>AH40-AK40</f>
        <v>3</v>
      </c>
    </row>
    <row r="41" spans="5:38" x14ac:dyDescent="0.25">
      <c r="H41" s="30"/>
      <c r="K41" s="19" t="s">
        <v>61</v>
      </c>
      <c r="L41" s="14">
        <f t="shared" ref="L41" si="28">SUM(L40+1)</f>
        <v>123</v>
      </c>
      <c r="O41" s="32">
        <f t="shared" si="5"/>
        <v>124</v>
      </c>
      <c r="P41" s="32" t="s">
        <v>122</v>
      </c>
      <c r="Q41" s="32">
        <v>1</v>
      </c>
      <c r="R41" s="32">
        <v>345</v>
      </c>
      <c r="S41" s="33">
        <f t="shared" si="2"/>
        <v>13.8</v>
      </c>
      <c r="T41" s="34"/>
      <c r="V41" s="14">
        <f t="shared" si="18"/>
        <v>212</v>
      </c>
      <c r="W41" s="14">
        <f>SUM(W40+3)</f>
        <v>114</v>
      </c>
      <c r="AA41" s="14">
        <f t="shared" si="12"/>
        <v>625</v>
      </c>
      <c r="AB41" s="14">
        <f t="shared" si="4"/>
        <v>225</v>
      </c>
      <c r="AC41" s="14">
        <v>300</v>
      </c>
      <c r="AD41" s="38">
        <v>44933</v>
      </c>
      <c r="AE41" s="14" t="s">
        <v>130</v>
      </c>
      <c r="AF41" s="14">
        <v>1</v>
      </c>
      <c r="AG41" s="14" t="s">
        <v>43</v>
      </c>
      <c r="AH41" s="39">
        <f t="shared" si="1"/>
        <v>3</v>
      </c>
      <c r="AI41" s="39">
        <v>20</v>
      </c>
      <c r="AJ41" s="39">
        <f>S47/5</f>
        <v>2.6018400000000002</v>
      </c>
      <c r="AK41" s="39">
        <v>3</v>
      </c>
      <c r="AL41" s="39">
        <f>(AH41+AI41)-AK41</f>
        <v>20</v>
      </c>
    </row>
    <row r="42" spans="5:38" x14ac:dyDescent="0.25">
      <c r="H42" s="30"/>
      <c r="K42" s="61" t="s">
        <v>65</v>
      </c>
      <c r="L42" s="32">
        <f t="shared" ref="L42" si="29">SUM(L41+1)</f>
        <v>124</v>
      </c>
      <c r="O42" s="14">
        <f t="shared" si="5"/>
        <v>125</v>
      </c>
      <c r="P42" s="14" t="s">
        <v>123</v>
      </c>
      <c r="Q42" s="14">
        <v>3</v>
      </c>
      <c r="R42" s="14">
        <v>800.54</v>
      </c>
      <c r="S42" s="22">
        <f t="shared" si="2"/>
        <v>32.021599999999999</v>
      </c>
      <c r="T42" s="34"/>
      <c r="V42" s="14">
        <f t="shared" si="18"/>
        <v>213</v>
      </c>
      <c r="W42" s="14">
        <f t="shared" si="18"/>
        <v>115</v>
      </c>
      <c r="AA42" s="14">
        <f t="shared" si="12"/>
        <v>626</v>
      </c>
      <c r="AB42" s="14">
        <f t="shared" si="4"/>
        <v>226</v>
      </c>
      <c r="AC42" s="14">
        <v>300</v>
      </c>
      <c r="AD42" s="38">
        <v>44933</v>
      </c>
      <c r="AE42" s="14" t="s">
        <v>131</v>
      </c>
      <c r="AF42" s="14">
        <v>1</v>
      </c>
      <c r="AG42" s="14" t="s">
        <v>43</v>
      </c>
      <c r="AH42" s="39">
        <f t="shared" si="1"/>
        <v>20</v>
      </c>
      <c r="AI42" s="39">
        <v>0</v>
      </c>
      <c r="AJ42" s="39">
        <f>S50/5</f>
        <v>2.8500799999999997</v>
      </c>
      <c r="AK42" s="39">
        <v>2.5</v>
      </c>
      <c r="AL42" s="39">
        <f>AH42-AK42</f>
        <v>17.5</v>
      </c>
    </row>
    <row r="43" spans="5:38" x14ac:dyDescent="0.25">
      <c r="H43" s="30"/>
      <c r="K43" s="19" t="s">
        <v>65</v>
      </c>
      <c r="L43" s="14">
        <f t="shared" ref="L43" si="30">SUM(L42+1)</f>
        <v>125</v>
      </c>
      <c r="O43" s="14">
        <f t="shared" si="5"/>
        <v>126</v>
      </c>
      <c r="P43" s="14" t="s">
        <v>125</v>
      </c>
      <c r="Q43" s="14">
        <v>2</v>
      </c>
      <c r="R43" s="14">
        <v>924.23</v>
      </c>
      <c r="S43" s="22">
        <f t="shared" si="2"/>
        <v>36.969200000000001</v>
      </c>
      <c r="T43" s="34"/>
      <c r="V43" s="14">
        <f t="shared" si="18"/>
        <v>214</v>
      </c>
      <c r="W43" s="14">
        <f t="shared" si="18"/>
        <v>116</v>
      </c>
      <c r="AA43" s="37">
        <f t="shared" si="12"/>
        <v>627</v>
      </c>
      <c r="AB43" s="37">
        <f t="shared" si="4"/>
        <v>227</v>
      </c>
      <c r="AC43" s="37">
        <v>301</v>
      </c>
      <c r="AD43" s="40">
        <v>44934</v>
      </c>
      <c r="AE43" s="37" t="s">
        <v>132</v>
      </c>
      <c r="AF43" s="37">
        <v>1</v>
      </c>
      <c r="AG43" s="37" t="s">
        <v>43</v>
      </c>
      <c r="AH43" s="41">
        <f t="shared" si="1"/>
        <v>17.5</v>
      </c>
      <c r="AI43" s="41">
        <v>0</v>
      </c>
      <c r="AJ43" s="41">
        <f>S51/5</f>
        <v>4.1859999999999999</v>
      </c>
      <c r="AK43" s="41">
        <v>4.5</v>
      </c>
      <c r="AL43" s="41">
        <f>AH43-AK43</f>
        <v>13</v>
      </c>
    </row>
    <row r="44" spans="5:38" x14ac:dyDescent="0.25">
      <c r="H44" s="30"/>
      <c r="K44" s="19" t="s">
        <v>65</v>
      </c>
      <c r="L44" s="14">
        <f t="shared" ref="L44" si="31">SUM(L43+1)</f>
        <v>126</v>
      </c>
      <c r="O44" s="14">
        <f t="shared" si="5"/>
        <v>127</v>
      </c>
      <c r="P44" s="14" t="s">
        <v>126</v>
      </c>
      <c r="Q44" s="14">
        <v>1</v>
      </c>
      <c r="R44" s="14">
        <v>895.26</v>
      </c>
      <c r="S44" s="22">
        <f t="shared" si="2"/>
        <v>35.810400000000001</v>
      </c>
      <c r="T44" s="34"/>
      <c r="V44" s="14">
        <f t="shared" si="18"/>
        <v>215</v>
      </c>
      <c r="W44" s="14">
        <f t="shared" si="18"/>
        <v>117</v>
      </c>
      <c r="AA44" s="14">
        <f t="shared" si="12"/>
        <v>628</v>
      </c>
      <c r="AB44" s="14">
        <f t="shared" si="4"/>
        <v>228</v>
      </c>
      <c r="AC44" s="14">
        <v>301</v>
      </c>
      <c r="AD44" s="38">
        <v>44934</v>
      </c>
      <c r="AE44" s="14" t="s">
        <v>133</v>
      </c>
      <c r="AF44" s="14">
        <v>2</v>
      </c>
      <c r="AG44" s="14" t="s">
        <v>43</v>
      </c>
      <c r="AH44" s="39">
        <f t="shared" si="1"/>
        <v>13</v>
      </c>
      <c r="AI44" s="39">
        <v>10</v>
      </c>
      <c r="AJ44" s="39">
        <f>(S52*2)/5</f>
        <v>13.7</v>
      </c>
      <c r="AK44" s="39">
        <v>13</v>
      </c>
      <c r="AL44" s="39">
        <f>(AH44+AI44)-AK44</f>
        <v>10</v>
      </c>
    </row>
    <row r="45" spans="5:38" x14ac:dyDescent="0.25">
      <c r="H45" s="30"/>
      <c r="K45" s="19" t="s">
        <v>65</v>
      </c>
      <c r="L45" s="14">
        <f t="shared" ref="L45" si="32">SUM(L44+1)</f>
        <v>127</v>
      </c>
      <c r="O45" s="14">
        <f t="shared" si="5"/>
        <v>128</v>
      </c>
      <c r="P45" s="14" t="s">
        <v>124</v>
      </c>
      <c r="Q45" s="14">
        <v>4</v>
      </c>
      <c r="R45" s="14">
        <v>563.25</v>
      </c>
      <c r="S45" s="22">
        <f t="shared" si="2"/>
        <v>22.53</v>
      </c>
      <c r="T45" s="34"/>
      <c r="V45" s="14">
        <f t="shared" si="18"/>
        <v>216</v>
      </c>
      <c r="W45" s="14">
        <f t="shared" si="18"/>
        <v>118</v>
      </c>
      <c r="AA45" s="14">
        <f t="shared" si="12"/>
        <v>629</v>
      </c>
      <c r="AB45" s="14">
        <f t="shared" si="4"/>
        <v>229</v>
      </c>
      <c r="AC45" s="14">
        <v>301</v>
      </c>
      <c r="AD45" s="38">
        <v>44934</v>
      </c>
      <c r="AE45" s="14" t="s">
        <v>134</v>
      </c>
      <c r="AF45" s="14">
        <v>2</v>
      </c>
      <c r="AG45" s="14" t="s">
        <v>43</v>
      </c>
      <c r="AH45" s="39">
        <f t="shared" si="1"/>
        <v>10</v>
      </c>
      <c r="AI45" s="39">
        <v>20</v>
      </c>
      <c r="AJ45" s="39">
        <f>(S53*2)/5</f>
        <v>15.30016</v>
      </c>
      <c r="AK45" s="39">
        <v>15</v>
      </c>
      <c r="AL45" s="39">
        <f>(AH45+AI45)-AK45</f>
        <v>15</v>
      </c>
    </row>
    <row r="46" spans="5:38" x14ac:dyDescent="0.25">
      <c r="H46" s="30"/>
      <c r="K46" s="19" t="s">
        <v>65</v>
      </c>
      <c r="L46" s="14">
        <f t="shared" ref="L46" si="33">SUM(L45+1)</f>
        <v>128</v>
      </c>
      <c r="O46" s="32">
        <f t="shared" si="5"/>
        <v>129</v>
      </c>
      <c r="P46" s="32" t="s">
        <v>127</v>
      </c>
      <c r="Q46" s="32">
        <v>5</v>
      </c>
      <c r="R46" s="32">
        <v>645.25</v>
      </c>
      <c r="S46" s="33">
        <f t="shared" si="2"/>
        <v>25.810000000000002</v>
      </c>
      <c r="T46" s="34"/>
      <c r="V46" s="14">
        <f t="shared" si="18"/>
        <v>217</v>
      </c>
      <c r="W46" s="14">
        <f t="shared" si="18"/>
        <v>119</v>
      </c>
      <c r="AA46" s="14">
        <f t="shared" si="12"/>
        <v>630</v>
      </c>
      <c r="AB46" s="14">
        <f t="shared" si="4"/>
        <v>230</v>
      </c>
      <c r="AC46" s="14">
        <v>301</v>
      </c>
      <c r="AD46" s="38">
        <v>44934</v>
      </c>
      <c r="AE46" s="14" t="s">
        <v>135</v>
      </c>
      <c r="AF46" s="14">
        <v>1</v>
      </c>
      <c r="AG46" s="14" t="s">
        <v>43</v>
      </c>
      <c r="AH46" s="39">
        <f t="shared" si="1"/>
        <v>15</v>
      </c>
      <c r="AI46" s="39">
        <v>0</v>
      </c>
      <c r="AJ46" s="39">
        <f>S54/5</f>
        <v>7.0100800000000003</v>
      </c>
      <c r="AK46" s="39">
        <v>7</v>
      </c>
      <c r="AL46" s="39">
        <f>AH46-AK46</f>
        <v>8</v>
      </c>
    </row>
    <row r="47" spans="5:38" x14ac:dyDescent="0.25">
      <c r="H47" s="30"/>
      <c r="K47" s="61" t="s">
        <v>70</v>
      </c>
      <c r="L47" s="32">
        <f t="shared" ref="L47" si="34">SUM(L46+1)</f>
        <v>129</v>
      </c>
      <c r="O47" s="14">
        <f t="shared" si="5"/>
        <v>130</v>
      </c>
      <c r="P47" s="14" t="s">
        <v>128</v>
      </c>
      <c r="Q47" s="14">
        <v>2</v>
      </c>
      <c r="R47" s="14">
        <v>325.23</v>
      </c>
      <c r="S47" s="22">
        <f t="shared" si="2"/>
        <v>13.009200000000002</v>
      </c>
      <c r="T47" s="34"/>
      <c r="V47" s="14">
        <f t="shared" si="18"/>
        <v>218</v>
      </c>
      <c r="W47" s="14">
        <f t="shared" si="18"/>
        <v>120</v>
      </c>
      <c r="AA47" s="14">
        <f t="shared" si="12"/>
        <v>631</v>
      </c>
      <c r="AB47" s="14">
        <f t="shared" si="4"/>
        <v>231</v>
      </c>
      <c r="AC47" s="14">
        <v>301</v>
      </c>
      <c r="AD47" s="38">
        <v>44934</v>
      </c>
      <c r="AE47" s="14" t="s">
        <v>136</v>
      </c>
      <c r="AF47" s="14">
        <v>3</v>
      </c>
      <c r="AG47" s="14" t="s">
        <v>43</v>
      </c>
      <c r="AH47" s="39">
        <f t="shared" si="1"/>
        <v>8</v>
      </c>
      <c r="AI47" s="39">
        <v>20</v>
      </c>
      <c r="AJ47" s="39">
        <f>(S55*3)/5</f>
        <v>8.4542400000000004</v>
      </c>
      <c r="AK47" s="39">
        <v>8</v>
      </c>
      <c r="AL47" s="39">
        <f>(AH47+AI47)-AK47</f>
        <v>20</v>
      </c>
    </row>
    <row r="48" spans="5:38" x14ac:dyDescent="0.25">
      <c r="H48" s="30"/>
      <c r="K48" s="19" t="s">
        <v>70</v>
      </c>
      <c r="L48" s="14">
        <f t="shared" ref="L48" si="35">SUM(L47+1)</f>
        <v>130</v>
      </c>
      <c r="O48" s="14">
        <f t="shared" si="5"/>
        <v>131</v>
      </c>
      <c r="P48" s="14" t="s">
        <v>129</v>
      </c>
      <c r="Q48" s="14">
        <v>1</v>
      </c>
      <c r="R48" s="14">
        <v>523.12</v>
      </c>
      <c r="S48" s="22">
        <f t="shared" si="2"/>
        <v>20.924800000000001</v>
      </c>
      <c r="T48" s="34"/>
      <c r="V48" s="14">
        <f t="shared" si="18"/>
        <v>219</v>
      </c>
      <c r="W48" s="14">
        <f t="shared" si="18"/>
        <v>121</v>
      </c>
      <c r="AA48" s="37">
        <f t="shared" si="12"/>
        <v>632</v>
      </c>
      <c r="AB48" s="37">
        <f t="shared" si="4"/>
        <v>232</v>
      </c>
      <c r="AC48" s="37">
        <v>300</v>
      </c>
      <c r="AD48" s="40">
        <v>44935</v>
      </c>
      <c r="AE48" s="37" t="s">
        <v>137</v>
      </c>
      <c r="AF48" s="37">
        <v>2</v>
      </c>
      <c r="AG48" s="37" t="s">
        <v>43</v>
      </c>
      <c r="AH48" s="41">
        <f t="shared" si="1"/>
        <v>20</v>
      </c>
      <c r="AI48" s="41">
        <v>0</v>
      </c>
      <c r="AJ48" s="41">
        <f>(S56*2)/5</f>
        <v>8.0036799999999992</v>
      </c>
      <c r="AK48" s="41">
        <v>8</v>
      </c>
      <c r="AL48" s="41">
        <f>AH48-AK48</f>
        <v>12</v>
      </c>
    </row>
    <row r="49" spans="8:38" x14ac:dyDescent="0.25">
      <c r="H49" s="30"/>
      <c r="K49" s="19" t="s">
        <v>70</v>
      </c>
      <c r="L49" s="14">
        <f t="shared" ref="L49" si="36">SUM(L48+1)</f>
        <v>131</v>
      </c>
      <c r="O49" s="14">
        <f t="shared" si="5"/>
        <v>132</v>
      </c>
      <c r="P49" s="14" t="s">
        <v>130</v>
      </c>
      <c r="Q49" s="14">
        <v>1</v>
      </c>
      <c r="R49" s="14">
        <v>425.12</v>
      </c>
      <c r="S49" s="22">
        <f t="shared" si="2"/>
        <v>17.004799999999999</v>
      </c>
      <c r="T49" s="34"/>
      <c r="V49" s="14">
        <f t="shared" si="18"/>
        <v>220</v>
      </c>
      <c r="W49" s="14">
        <v>124</v>
      </c>
      <c r="AA49" s="14">
        <f t="shared" si="12"/>
        <v>633</v>
      </c>
      <c r="AB49" s="14">
        <f t="shared" si="4"/>
        <v>233</v>
      </c>
      <c r="AC49" s="14">
        <v>300</v>
      </c>
      <c r="AD49" s="38">
        <v>44935</v>
      </c>
      <c r="AE49" s="14" t="s">
        <v>138</v>
      </c>
      <c r="AF49" s="14">
        <v>2</v>
      </c>
      <c r="AG49" s="14" t="s">
        <v>43</v>
      </c>
      <c r="AH49" s="39">
        <f t="shared" si="1"/>
        <v>12</v>
      </c>
      <c r="AI49" s="39">
        <v>0</v>
      </c>
      <c r="AJ49" s="39">
        <f>(S57*2)/5</f>
        <v>4.0663999999999998</v>
      </c>
      <c r="AK49" s="39">
        <v>4</v>
      </c>
      <c r="AL49" s="39">
        <f>AH49-AK49</f>
        <v>8</v>
      </c>
    </row>
    <row r="50" spans="8:38" x14ac:dyDescent="0.25">
      <c r="H50" s="30"/>
      <c r="K50" s="19" t="s">
        <v>70</v>
      </c>
      <c r="L50" s="14">
        <f t="shared" ref="L50" si="37">SUM(L49+1)</f>
        <v>132</v>
      </c>
      <c r="O50" s="14">
        <f t="shared" si="5"/>
        <v>133</v>
      </c>
      <c r="P50" s="14" t="s">
        <v>131</v>
      </c>
      <c r="Q50" s="14">
        <v>1</v>
      </c>
      <c r="R50" s="14">
        <v>356.26</v>
      </c>
      <c r="S50" s="22">
        <f t="shared" si="2"/>
        <v>14.250399999999999</v>
      </c>
      <c r="T50" s="34"/>
      <c r="V50" s="14">
        <f t="shared" si="18"/>
        <v>221</v>
      </c>
      <c r="W50" s="14">
        <v>125</v>
      </c>
      <c r="AA50" s="14">
        <f t="shared" si="12"/>
        <v>634</v>
      </c>
      <c r="AB50" s="14">
        <f t="shared" si="4"/>
        <v>234</v>
      </c>
      <c r="AC50" s="14">
        <v>300</v>
      </c>
      <c r="AD50" s="38">
        <v>44935</v>
      </c>
      <c r="AE50" s="14" t="s">
        <v>139</v>
      </c>
      <c r="AF50" s="14">
        <v>1</v>
      </c>
      <c r="AG50" s="14" t="s">
        <v>43</v>
      </c>
      <c r="AH50" s="39">
        <v>8</v>
      </c>
      <c r="AI50" s="39">
        <v>0</v>
      </c>
      <c r="AJ50" s="39">
        <f t="shared" ref="AJ50:AJ57" si="38">S58/5</f>
        <v>2.6019999999999999</v>
      </c>
      <c r="AK50" s="39">
        <v>2.5</v>
      </c>
      <c r="AL50" s="39">
        <f>AH50-AK50</f>
        <v>5.5</v>
      </c>
    </row>
    <row r="51" spans="8:38" x14ac:dyDescent="0.25">
      <c r="H51" s="30"/>
      <c r="K51" s="19" t="s">
        <v>70</v>
      </c>
      <c r="L51" s="14">
        <f t="shared" ref="L51" si="39">SUM(L50+1)</f>
        <v>133</v>
      </c>
      <c r="O51" s="32">
        <f t="shared" si="5"/>
        <v>134</v>
      </c>
      <c r="P51" s="32" t="s">
        <v>132</v>
      </c>
      <c r="Q51" s="32">
        <v>1</v>
      </c>
      <c r="R51" s="32">
        <v>523.25</v>
      </c>
      <c r="S51" s="33">
        <f t="shared" si="2"/>
        <v>20.93</v>
      </c>
      <c r="T51" s="34"/>
      <c r="V51" s="14">
        <f t="shared" si="18"/>
        <v>222</v>
      </c>
      <c r="W51" s="14">
        <v>129</v>
      </c>
      <c r="AA51" s="14">
        <f t="shared" si="12"/>
        <v>635</v>
      </c>
      <c r="AB51" s="14">
        <f t="shared" si="4"/>
        <v>235</v>
      </c>
      <c r="AC51" s="14">
        <v>300</v>
      </c>
      <c r="AD51" s="38">
        <v>44935</v>
      </c>
      <c r="AE51" s="14" t="s">
        <v>140</v>
      </c>
      <c r="AF51" s="14">
        <v>1</v>
      </c>
      <c r="AG51" s="14" t="s">
        <v>43</v>
      </c>
      <c r="AH51" s="39">
        <f t="shared" ref="AH51:AH57" si="40">AL50</f>
        <v>5.5</v>
      </c>
      <c r="AI51" s="39">
        <v>0</v>
      </c>
      <c r="AJ51" s="39">
        <f t="shared" si="38"/>
        <v>2.8420800000000002</v>
      </c>
      <c r="AK51" s="39">
        <v>2.5</v>
      </c>
      <c r="AL51" s="39">
        <f>AH51-AK51</f>
        <v>3</v>
      </c>
    </row>
    <row r="52" spans="8:38" x14ac:dyDescent="0.25">
      <c r="H52" s="30"/>
      <c r="K52" s="61" t="s">
        <v>75</v>
      </c>
      <c r="L52" s="32">
        <f t="shared" ref="L52" si="41">SUM(L51+1)</f>
        <v>134</v>
      </c>
      <c r="O52" s="14">
        <f t="shared" si="5"/>
        <v>135</v>
      </c>
      <c r="P52" s="14" t="s">
        <v>133</v>
      </c>
      <c r="Q52" s="14">
        <v>2</v>
      </c>
      <c r="R52" s="14">
        <v>856.25</v>
      </c>
      <c r="S52" s="22">
        <f t="shared" si="2"/>
        <v>34.25</v>
      </c>
      <c r="T52" s="34"/>
      <c r="V52" s="14">
        <f t="shared" si="18"/>
        <v>223</v>
      </c>
      <c r="W52" s="14">
        <v>130</v>
      </c>
      <c r="AA52" s="14">
        <f t="shared" si="12"/>
        <v>636</v>
      </c>
      <c r="AB52" s="14">
        <f t="shared" si="4"/>
        <v>236</v>
      </c>
      <c r="AC52" s="14">
        <v>300</v>
      </c>
      <c r="AD52" s="38">
        <v>44935</v>
      </c>
      <c r="AE52" s="14" t="s">
        <v>141</v>
      </c>
      <c r="AF52" s="14">
        <v>1</v>
      </c>
      <c r="AG52" s="14" t="s">
        <v>43</v>
      </c>
      <c r="AH52" s="39">
        <f t="shared" si="40"/>
        <v>3</v>
      </c>
      <c r="AI52" s="39">
        <v>10</v>
      </c>
      <c r="AJ52" s="39">
        <f t="shared" si="38"/>
        <v>2.0491999999999999</v>
      </c>
      <c r="AK52" s="39">
        <v>2</v>
      </c>
      <c r="AL52" s="39">
        <f>AH52-AK52</f>
        <v>1</v>
      </c>
    </row>
    <row r="53" spans="8:38" x14ac:dyDescent="0.25">
      <c r="K53" s="19" t="s">
        <v>75</v>
      </c>
      <c r="L53" s="14">
        <f t="shared" ref="L53" si="42">SUM(L52+1)</f>
        <v>135</v>
      </c>
      <c r="O53" s="14">
        <f t="shared" si="5"/>
        <v>136</v>
      </c>
      <c r="P53" s="14" t="s">
        <v>134</v>
      </c>
      <c r="Q53" s="14">
        <v>2</v>
      </c>
      <c r="R53" s="14">
        <v>956.26</v>
      </c>
      <c r="S53" s="22">
        <f t="shared" si="2"/>
        <v>38.250399999999999</v>
      </c>
      <c r="T53" s="34"/>
      <c r="V53" s="14">
        <f t="shared" si="18"/>
        <v>224</v>
      </c>
      <c r="W53" s="14">
        <v>131</v>
      </c>
      <c r="AA53" s="37">
        <f t="shared" si="12"/>
        <v>637</v>
      </c>
      <c r="AB53" s="37">
        <f t="shared" si="4"/>
        <v>237</v>
      </c>
      <c r="AC53" s="37">
        <v>301</v>
      </c>
      <c r="AD53" s="40">
        <v>44936</v>
      </c>
      <c r="AE53" s="37" t="s">
        <v>142</v>
      </c>
      <c r="AF53" s="37">
        <v>1</v>
      </c>
      <c r="AG53" s="37" t="s">
        <v>43</v>
      </c>
      <c r="AH53" s="41">
        <f t="shared" si="40"/>
        <v>1</v>
      </c>
      <c r="AI53" s="41">
        <v>20</v>
      </c>
      <c r="AJ53" s="41">
        <f t="shared" si="38"/>
        <v>3.66608</v>
      </c>
      <c r="AK53" s="41">
        <v>3</v>
      </c>
      <c r="AL53" s="41">
        <f>(AH53+AI53)-AK53</f>
        <v>18</v>
      </c>
    </row>
    <row r="54" spans="8:38" x14ac:dyDescent="0.25">
      <c r="K54" s="19" t="s">
        <v>75</v>
      </c>
      <c r="L54" s="14">
        <f t="shared" ref="L54" si="43">SUM(L53+1)</f>
        <v>136</v>
      </c>
      <c r="O54" s="14">
        <f t="shared" si="5"/>
        <v>137</v>
      </c>
      <c r="P54" s="14" t="s">
        <v>135</v>
      </c>
      <c r="Q54" s="14">
        <v>1</v>
      </c>
      <c r="R54" s="14">
        <v>876.26</v>
      </c>
      <c r="S54" s="22">
        <f t="shared" si="2"/>
        <v>35.050400000000003</v>
      </c>
      <c r="T54" s="34"/>
      <c r="V54" s="14">
        <f t="shared" si="18"/>
        <v>225</v>
      </c>
      <c r="W54" s="14">
        <v>132</v>
      </c>
      <c r="AA54" s="14">
        <f t="shared" si="12"/>
        <v>638</v>
      </c>
      <c r="AB54" s="14">
        <f t="shared" si="4"/>
        <v>238</v>
      </c>
      <c r="AC54" s="14">
        <v>301</v>
      </c>
      <c r="AD54" s="38">
        <v>44936</v>
      </c>
      <c r="AE54" s="14" t="s">
        <v>143</v>
      </c>
      <c r="AF54" s="14">
        <v>1</v>
      </c>
      <c r="AG54" s="14" t="s">
        <v>43</v>
      </c>
      <c r="AH54" s="39">
        <f t="shared" si="40"/>
        <v>18</v>
      </c>
      <c r="AI54" s="39">
        <v>0</v>
      </c>
      <c r="AJ54" s="39">
        <f t="shared" si="38"/>
        <v>4.0018399999999996</v>
      </c>
      <c r="AK54" s="39">
        <v>4</v>
      </c>
      <c r="AL54" s="39">
        <f>AH54-AK54</f>
        <v>14</v>
      </c>
    </row>
    <row r="55" spans="8:38" x14ac:dyDescent="0.25">
      <c r="K55" s="19" t="s">
        <v>75</v>
      </c>
      <c r="L55" s="14">
        <f t="shared" ref="L55" si="44">SUM(L54+1)</f>
        <v>137</v>
      </c>
      <c r="O55" s="14">
        <f t="shared" si="5"/>
        <v>138</v>
      </c>
      <c r="P55" s="14" t="s">
        <v>136</v>
      </c>
      <c r="Q55" s="14">
        <v>3</v>
      </c>
      <c r="R55" s="14">
        <v>352.26</v>
      </c>
      <c r="S55" s="22">
        <f t="shared" si="2"/>
        <v>14.090400000000001</v>
      </c>
      <c r="T55" s="34"/>
      <c r="V55" s="14">
        <f t="shared" si="18"/>
        <v>226</v>
      </c>
      <c r="W55" s="14">
        <v>133</v>
      </c>
      <c r="AA55" s="14">
        <f t="shared" si="12"/>
        <v>639</v>
      </c>
      <c r="AB55" s="14">
        <f t="shared" si="4"/>
        <v>239</v>
      </c>
      <c r="AC55" s="14">
        <v>301</v>
      </c>
      <c r="AD55" s="38">
        <v>44936</v>
      </c>
      <c r="AE55" s="14" t="s">
        <v>144</v>
      </c>
      <c r="AF55" s="14">
        <v>1</v>
      </c>
      <c r="AG55" s="14" t="s">
        <v>43</v>
      </c>
      <c r="AH55" s="39">
        <f t="shared" si="40"/>
        <v>14</v>
      </c>
      <c r="AI55" s="39">
        <v>0</v>
      </c>
      <c r="AJ55" s="39">
        <f t="shared" si="38"/>
        <v>3.0818400000000001</v>
      </c>
      <c r="AK55" s="39">
        <v>3</v>
      </c>
      <c r="AL55" s="39">
        <f>AH55-AK55</f>
        <v>11</v>
      </c>
    </row>
    <row r="56" spans="8:38" x14ac:dyDescent="0.25">
      <c r="K56" s="19" t="s">
        <v>75</v>
      </c>
      <c r="L56" s="14">
        <f t="shared" ref="L56" si="45">SUM(L55+1)</f>
        <v>138</v>
      </c>
      <c r="O56" s="32">
        <f t="shared" si="5"/>
        <v>139</v>
      </c>
      <c r="P56" s="32" t="s">
        <v>137</v>
      </c>
      <c r="Q56" s="32">
        <v>2</v>
      </c>
      <c r="R56" s="32">
        <v>500.23</v>
      </c>
      <c r="S56" s="33">
        <f t="shared" si="2"/>
        <v>20.0092</v>
      </c>
      <c r="T56" s="34"/>
      <c r="V56" s="14">
        <f t="shared" si="18"/>
        <v>227</v>
      </c>
      <c r="W56" s="14">
        <v>134</v>
      </c>
      <c r="AA56" s="14">
        <f t="shared" si="12"/>
        <v>640</v>
      </c>
      <c r="AB56" s="14">
        <f t="shared" si="4"/>
        <v>240</v>
      </c>
      <c r="AC56" s="14">
        <v>301</v>
      </c>
      <c r="AD56" s="38">
        <v>44936</v>
      </c>
      <c r="AE56" s="14" t="s">
        <v>145</v>
      </c>
      <c r="AF56" s="14">
        <v>1</v>
      </c>
      <c r="AG56" s="14" t="s">
        <v>43</v>
      </c>
      <c r="AH56" s="39">
        <f t="shared" si="40"/>
        <v>11</v>
      </c>
      <c r="AI56" s="39">
        <v>0</v>
      </c>
      <c r="AJ56" s="39">
        <f t="shared" si="38"/>
        <v>2.1218400000000002</v>
      </c>
      <c r="AK56" s="39">
        <v>2.5</v>
      </c>
      <c r="AL56" s="39">
        <f>AH56-AK56</f>
        <v>8.5</v>
      </c>
    </row>
    <row r="57" spans="8:38" x14ac:dyDescent="0.25">
      <c r="K57" s="61" t="s">
        <v>79</v>
      </c>
      <c r="L57" s="32">
        <f t="shared" ref="L57" si="46">SUM(L56+1)</f>
        <v>139</v>
      </c>
      <c r="O57" s="14">
        <f t="shared" si="5"/>
        <v>140</v>
      </c>
      <c r="P57" s="14" t="s">
        <v>138</v>
      </c>
      <c r="Q57" s="14">
        <v>2</v>
      </c>
      <c r="R57" s="14">
        <v>254.15</v>
      </c>
      <c r="S57" s="22">
        <f t="shared" si="2"/>
        <v>10.166</v>
      </c>
      <c r="T57" s="34"/>
      <c r="V57" s="14">
        <f t="shared" si="18"/>
        <v>228</v>
      </c>
      <c r="W57" s="14">
        <v>135</v>
      </c>
      <c r="AA57" s="14">
        <f t="shared" si="12"/>
        <v>641</v>
      </c>
      <c r="AB57" s="14">
        <f t="shared" si="4"/>
        <v>241</v>
      </c>
      <c r="AC57" s="14">
        <v>301</v>
      </c>
      <c r="AD57" s="38">
        <v>44936</v>
      </c>
      <c r="AE57" s="14" t="s">
        <v>146</v>
      </c>
      <c r="AF57" s="14">
        <v>1</v>
      </c>
      <c r="AG57" s="14" t="s">
        <v>43</v>
      </c>
      <c r="AH57" s="39">
        <f t="shared" si="40"/>
        <v>8.5</v>
      </c>
      <c r="AI57" s="39">
        <v>0</v>
      </c>
      <c r="AJ57" s="39">
        <f t="shared" si="38"/>
        <v>1.8900000000000001</v>
      </c>
      <c r="AK57" s="39">
        <v>2</v>
      </c>
      <c r="AL57" s="39">
        <f>AH57-AK57</f>
        <v>6.5</v>
      </c>
    </row>
    <row r="58" spans="8:38" x14ac:dyDescent="0.25">
      <c r="K58" s="19" t="s">
        <v>79</v>
      </c>
      <c r="L58" s="14">
        <f t="shared" ref="L58" si="47">SUM(L57+1)</f>
        <v>140</v>
      </c>
      <c r="O58" s="14">
        <f t="shared" si="5"/>
        <v>141</v>
      </c>
      <c r="P58" s="14" t="s">
        <v>139</v>
      </c>
      <c r="Q58" s="14">
        <v>1</v>
      </c>
      <c r="R58" s="14">
        <v>325.25</v>
      </c>
      <c r="S58" s="22">
        <f t="shared" si="2"/>
        <v>13.01</v>
      </c>
      <c r="T58" s="34"/>
      <c r="V58" s="14">
        <f t="shared" si="18"/>
        <v>229</v>
      </c>
      <c r="W58" s="14">
        <v>136</v>
      </c>
      <c r="AI58" s="26"/>
    </row>
    <row r="59" spans="8:38" x14ac:dyDescent="0.25">
      <c r="K59" s="19" t="s">
        <v>79</v>
      </c>
      <c r="L59" s="14">
        <f t="shared" ref="L59" si="48">SUM(L58+1)</f>
        <v>141</v>
      </c>
      <c r="O59" s="14">
        <f t="shared" si="5"/>
        <v>142</v>
      </c>
      <c r="P59" s="14" t="s">
        <v>140</v>
      </c>
      <c r="Q59" s="14">
        <v>1</v>
      </c>
      <c r="R59" s="14">
        <v>355.26</v>
      </c>
      <c r="S59" s="22">
        <f t="shared" si="2"/>
        <v>14.2104</v>
      </c>
      <c r="T59" s="34"/>
      <c r="V59" s="14">
        <f t="shared" si="18"/>
        <v>230</v>
      </c>
      <c r="W59" s="14">
        <v>137</v>
      </c>
    </row>
    <row r="60" spans="8:38" x14ac:dyDescent="0.25">
      <c r="K60" s="19" t="s">
        <v>79</v>
      </c>
      <c r="L60" s="14">
        <f t="shared" ref="L60" si="49">SUM(L59+1)</f>
        <v>142</v>
      </c>
      <c r="O60" s="14">
        <f t="shared" si="5"/>
        <v>143</v>
      </c>
      <c r="P60" s="14" t="s">
        <v>141</v>
      </c>
      <c r="Q60" s="14">
        <v>1</v>
      </c>
      <c r="R60" s="14">
        <v>256.14999999999998</v>
      </c>
      <c r="S60" s="22">
        <f t="shared" si="2"/>
        <v>10.245999999999999</v>
      </c>
      <c r="T60" s="34"/>
      <c r="V60" s="14">
        <f t="shared" si="18"/>
        <v>231</v>
      </c>
      <c r="W60" s="14">
        <v>138</v>
      </c>
    </row>
    <row r="61" spans="8:38" x14ac:dyDescent="0.25">
      <c r="K61" s="19" t="s">
        <v>79</v>
      </c>
      <c r="L61" s="14">
        <f t="shared" ref="L61" si="50">SUM(L60+1)</f>
        <v>143</v>
      </c>
      <c r="O61" s="32">
        <f t="shared" si="5"/>
        <v>144</v>
      </c>
      <c r="P61" s="32" t="s">
        <v>142</v>
      </c>
      <c r="Q61" s="32">
        <v>1</v>
      </c>
      <c r="R61" s="32">
        <v>458.26</v>
      </c>
      <c r="S61" s="33">
        <f t="shared" si="2"/>
        <v>18.330400000000001</v>
      </c>
      <c r="T61" s="34"/>
      <c r="V61" s="14">
        <f t="shared" si="18"/>
        <v>232</v>
      </c>
      <c r="W61" s="14">
        <v>139</v>
      </c>
      <c r="AL61" s="36">
        <f>SUM(AK16:AK57)</f>
        <v>313.5</v>
      </c>
    </row>
    <row r="62" spans="8:38" x14ac:dyDescent="0.25">
      <c r="K62" s="61" t="s">
        <v>84</v>
      </c>
      <c r="L62" s="32">
        <f t="shared" ref="L62" si="51">SUM(L61+1)</f>
        <v>144</v>
      </c>
      <c r="O62" s="14">
        <f t="shared" si="5"/>
        <v>145</v>
      </c>
      <c r="P62" s="14" t="s">
        <v>143</v>
      </c>
      <c r="Q62" s="14">
        <v>1</v>
      </c>
      <c r="R62" s="14">
        <v>500.23</v>
      </c>
      <c r="S62" s="22">
        <f t="shared" si="2"/>
        <v>20.0092</v>
      </c>
      <c r="T62" s="34"/>
      <c r="V62" s="14">
        <f t="shared" si="18"/>
        <v>233</v>
      </c>
      <c r="W62" s="14">
        <v>140</v>
      </c>
    </row>
    <row r="63" spans="8:38" x14ac:dyDescent="0.25">
      <c r="K63" s="19" t="s">
        <v>84</v>
      </c>
      <c r="L63" s="14">
        <f t="shared" ref="L63" si="52">SUM(L62+1)</f>
        <v>145</v>
      </c>
      <c r="O63" s="14">
        <f t="shared" si="5"/>
        <v>146</v>
      </c>
      <c r="P63" s="14" t="s">
        <v>144</v>
      </c>
      <c r="Q63" s="14">
        <v>1</v>
      </c>
      <c r="R63" s="14">
        <v>385.23</v>
      </c>
      <c r="S63" s="22">
        <f t="shared" si="2"/>
        <v>15.4092</v>
      </c>
      <c r="T63" s="34"/>
      <c r="V63" s="14">
        <f t="shared" si="18"/>
        <v>234</v>
      </c>
      <c r="W63" s="14">
        <v>141</v>
      </c>
    </row>
    <row r="64" spans="8:38" x14ac:dyDescent="0.25">
      <c r="K64" s="19" t="s">
        <v>84</v>
      </c>
      <c r="L64" s="14">
        <f t="shared" ref="L64" si="53">SUM(L63+1)</f>
        <v>146</v>
      </c>
      <c r="O64" s="14">
        <f t="shared" si="5"/>
        <v>147</v>
      </c>
      <c r="P64" s="14" t="s">
        <v>145</v>
      </c>
      <c r="Q64" s="14">
        <v>1</v>
      </c>
      <c r="R64" s="14">
        <v>265.23</v>
      </c>
      <c r="S64" s="22">
        <f t="shared" si="2"/>
        <v>10.609200000000001</v>
      </c>
      <c r="T64" s="34"/>
      <c r="V64" s="14">
        <f t="shared" si="18"/>
        <v>235</v>
      </c>
      <c r="W64" s="14">
        <v>142</v>
      </c>
      <c r="Y64" s="64"/>
      <c r="Z64" s="64"/>
    </row>
    <row r="65" spans="11:26" x14ac:dyDescent="0.25">
      <c r="K65" s="19" t="s">
        <v>84</v>
      </c>
      <c r="L65" s="14">
        <f t="shared" ref="L65" si="54">SUM(L64+1)</f>
        <v>147</v>
      </c>
      <c r="O65" s="14">
        <f t="shared" si="5"/>
        <v>148</v>
      </c>
      <c r="P65" s="14" t="s">
        <v>146</v>
      </c>
      <c r="Q65" s="14">
        <v>1</v>
      </c>
      <c r="R65" s="14">
        <v>236.25</v>
      </c>
      <c r="S65" s="22">
        <f t="shared" si="2"/>
        <v>9.4500000000000011</v>
      </c>
      <c r="T65" s="34"/>
      <c r="V65" s="14">
        <f t="shared" si="18"/>
        <v>236</v>
      </c>
      <c r="W65" s="14">
        <v>143</v>
      </c>
      <c r="Y65" s="3"/>
      <c r="Z65" s="3"/>
    </row>
    <row r="66" spans="11:26" x14ac:dyDescent="0.25">
      <c r="K66" s="19" t="s">
        <v>84</v>
      </c>
      <c r="L66" s="14">
        <f t="shared" ref="L66" si="55">SUM(L65+1)</f>
        <v>148</v>
      </c>
      <c r="O66" s="26"/>
      <c r="P66" s="26"/>
      <c r="Q66" s="26"/>
      <c r="R66" s="26"/>
      <c r="S66" s="34"/>
      <c r="T66" s="34"/>
      <c r="V66" s="14">
        <f t="shared" si="18"/>
        <v>237</v>
      </c>
      <c r="W66" s="14">
        <v>144</v>
      </c>
    </row>
    <row r="67" spans="11:26" x14ac:dyDescent="0.25">
      <c r="O67" s="26"/>
      <c r="P67" s="26"/>
      <c r="Q67" s="26"/>
      <c r="R67" s="26"/>
      <c r="S67" s="34"/>
      <c r="T67" s="34"/>
      <c r="V67" s="14">
        <f t="shared" si="18"/>
        <v>238</v>
      </c>
      <c r="W67" s="14">
        <v>145</v>
      </c>
    </row>
    <row r="68" spans="11:26" x14ac:dyDescent="0.25">
      <c r="K68" s="17"/>
      <c r="L68" s="26"/>
      <c r="O68" s="26"/>
      <c r="P68" s="26"/>
      <c r="Q68" s="26"/>
      <c r="R68" s="26"/>
      <c r="S68" s="34"/>
      <c r="T68" s="34"/>
      <c r="V68" s="14">
        <f t="shared" si="18"/>
        <v>239</v>
      </c>
      <c r="W68" s="14">
        <v>146</v>
      </c>
    </row>
    <row r="69" spans="11:26" x14ac:dyDescent="0.25">
      <c r="K69" s="17"/>
      <c r="L69" s="26"/>
      <c r="O69" s="26"/>
      <c r="P69" s="26"/>
      <c r="Q69" s="26"/>
      <c r="R69" s="26"/>
      <c r="S69" s="34"/>
      <c r="T69" s="34"/>
      <c r="V69" s="14">
        <f t="shared" si="18"/>
        <v>240</v>
      </c>
      <c r="W69" s="14">
        <v>147</v>
      </c>
    </row>
    <row r="70" spans="11:26" x14ac:dyDescent="0.25">
      <c r="K70" s="17"/>
      <c r="L70" s="26"/>
      <c r="O70" s="26"/>
      <c r="P70" s="26"/>
      <c r="Q70" s="26"/>
      <c r="R70" s="26"/>
      <c r="S70" s="34"/>
      <c r="T70" s="34"/>
      <c r="V70" s="14">
        <f t="shared" si="18"/>
        <v>241</v>
      </c>
      <c r="W70" s="14">
        <v>148</v>
      </c>
    </row>
    <row r="71" spans="11:26" x14ac:dyDescent="0.25">
      <c r="K71" s="17"/>
      <c r="L71" s="26"/>
      <c r="O71" s="26"/>
      <c r="P71" s="26"/>
      <c r="Q71" s="26"/>
      <c r="R71" s="26"/>
      <c r="S71" s="34"/>
      <c r="T71" s="34"/>
    </row>
    <row r="72" spans="11:26" x14ac:dyDescent="0.25">
      <c r="K72" s="17"/>
      <c r="L72" s="26"/>
      <c r="O72" s="26"/>
      <c r="P72" s="26"/>
      <c r="Q72" s="26"/>
      <c r="R72" s="26"/>
      <c r="S72" s="34"/>
      <c r="T72" s="34"/>
    </row>
    <row r="73" spans="11:26" x14ac:dyDescent="0.25">
      <c r="K73" s="17"/>
      <c r="L73" s="26"/>
      <c r="O73" s="63" t="s">
        <v>155</v>
      </c>
      <c r="P73" s="63"/>
      <c r="Q73" s="63"/>
      <c r="R73" s="63"/>
      <c r="S73" s="34"/>
      <c r="T73" s="34"/>
    </row>
    <row r="74" spans="11:26" x14ac:dyDescent="0.25">
      <c r="K74" s="17"/>
      <c r="L74" s="26"/>
      <c r="O74" s="15" t="s">
        <v>37</v>
      </c>
      <c r="P74" s="15" t="s">
        <v>154</v>
      </c>
      <c r="Q74" s="15" t="s">
        <v>252</v>
      </c>
      <c r="R74" s="13" t="s">
        <v>38</v>
      </c>
      <c r="S74" s="34"/>
      <c r="T74" s="34"/>
    </row>
    <row r="75" spans="11:26" x14ac:dyDescent="0.25">
      <c r="K75" s="17"/>
      <c r="L75" s="26"/>
      <c r="O75" s="14">
        <v>500</v>
      </c>
      <c r="P75" s="14">
        <v>100</v>
      </c>
      <c r="Q75" s="14">
        <v>1</v>
      </c>
      <c r="R75" s="29">
        <v>45332</v>
      </c>
      <c r="S75" s="34"/>
      <c r="T75" s="34"/>
    </row>
    <row r="76" spans="11:26" x14ac:dyDescent="0.25">
      <c r="K76" s="17"/>
      <c r="L76" s="26"/>
      <c r="O76" s="14">
        <v>501</v>
      </c>
      <c r="P76" s="14">
        <f>SUM(P75+1)</f>
        <v>101</v>
      </c>
      <c r="Q76" s="14">
        <v>1</v>
      </c>
      <c r="R76" s="29">
        <v>45332</v>
      </c>
      <c r="S76" s="34"/>
      <c r="T76" s="34"/>
    </row>
    <row r="77" spans="11:26" x14ac:dyDescent="0.25">
      <c r="K77" s="17"/>
      <c r="L77" s="26"/>
      <c r="O77" s="14">
        <v>502</v>
      </c>
      <c r="P77" s="14">
        <f t="shared" ref="P77" si="56">SUM(P76+1)</f>
        <v>102</v>
      </c>
      <c r="Q77" s="14">
        <v>1</v>
      </c>
      <c r="R77" s="29">
        <v>45332</v>
      </c>
      <c r="S77" s="34"/>
      <c r="T77" s="34"/>
    </row>
    <row r="78" spans="11:26" x14ac:dyDescent="0.25">
      <c r="K78" s="17"/>
      <c r="L78" s="26"/>
      <c r="O78" s="14">
        <v>503</v>
      </c>
      <c r="P78" s="14">
        <f t="shared" ref="P78" si="57">SUM(P77+1)</f>
        <v>103</v>
      </c>
      <c r="Q78" s="14">
        <v>1</v>
      </c>
      <c r="R78" s="29">
        <v>45332</v>
      </c>
      <c r="S78" s="34"/>
      <c r="T78" s="34"/>
    </row>
    <row r="79" spans="11:26" x14ac:dyDescent="0.25">
      <c r="K79" s="17"/>
      <c r="L79" s="26"/>
      <c r="O79" s="14">
        <v>504</v>
      </c>
      <c r="P79" s="14">
        <f t="shared" ref="P79" si="58">SUM(P78+1)</f>
        <v>104</v>
      </c>
      <c r="Q79" s="14">
        <v>1</v>
      </c>
      <c r="R79" s="29">
        <v>45336</v>
      </c>
      <c r="S79" s="34"/>
      <c r="T79" s="34"/>
    </row>
    <row r="80" spans="11:26" x14ac:dyDescent="0.25">
      <c r="K80" s="17"/>
      <c r="L80" s="26"/>
      <c r="O80" s="14">
        <v>505</v>
      </c>
      <c r="P80" s="14">
        <f t="shared" ref="P80" si="59">SUM(P79+1)</f>
        <v>105</v>
      </c>
      <c r="Q80" s="14">
        <v>1</v>
      </c>
      <c r="R80" s="29">
        <v>45336</v>
      </c>
      <c r="S80" s="34"/>
      <c r="T80" s="34"/>
    </row>
    <row r="81" spans="11:20" x14ac:dyDescent="0.25">
      <c r="K81" s="17"/>
      <c r="L81" s="26"/>
      <c r="O81" s="14">
        <v>506</v>
      </c>
      <c r="P81" s="14">
        <f t="shared" ref="P81" si="60">SUM(P80+1)</f>
        <v>106</v>
      </c>
      <c r="Q81" s="14">
        <v>1</v>
      </c>
      <c r="R81" s="29">
        <v>45336</v>
      </c>
      <c r="S81" s="34"/>
      <c r="T81" s="34"/>
    </row>
    <row r="82" spans="11:20" x14ac:dyDescent="0.25">
      <c r="K82" s="17"/>
      <c r="L82" s="26"/>
      <c r="O82" s="14">
        <v>507</v>
      </c>
      <c r="P82" s="14">
        <f t="shared" ref="P82" si="61">SUM(P81+1)</f>
        <v>107</v>
      </c>
      <c r="Q82" s="14">
        <v>1</v>
      </c>
      <c r="R82" s="29">
        <v>45336</v>
      </c>
      <c r="S82" s="34"/>
      <c r="T82" s="34"/>
    </row>
    <row r="83" spans="11:20" x14ac:dyDescent="0.25">
      <c r="K83" s="17"/>
      <c r="L83" s="26"/>
      <c r="O83" s="14">
        <v>508</v>
      </c>
      <c r="P83" s="14">
        <f t="shared" ref="P83" si="62">SUM(P82+1)</f>
        <v>108</v>
      </c>
      <c r="Q83" s="14">
        <v>3</v>
      </c>
      <c r="R83" s="29">
        <v>45340</v>
      </c>
      <c r="S83" s="34"/>
      <c r="T83" s="34"/>
    </row>
    <row r="84" spans="11:20" x14ac:dyDescent="0.25">
      <c r="K84" s="17"/>
      <c r="L84" s="26"/>
      <c r="O84" s="14">
        <v>509</v>
      </c>
      <c r="P84" s="14">
        <v>109</v>
      </c>
      <c r="Q84" s="14">
        <v>1</v>
      </c>
      <c r="R84" s="29">
        <v>45340</v>
      </c>
      <c r="S84" s="34"/>
      <c r="T84" s="34"/>
    </row>
    <row r="85" spans="11:20" x14ac:dyDescent="0.25">
      <c r="K85" s="17"/>
      <c r="L85" s="26"/>
      <c r="O85" s="14">
        <v>510</v>
      </c>
      <c r="P85" s="14">
        <v>110</v>
      </c>
      <c r="Q85" s="14">
        <v>3</v>
      </c>
      <c r="R85" s="29">
        <v>45340</v>
      </c>
      <c r="S85" s="34"/>
      <c r="T85" s="34"/>
    </row>
    <row r="86" spans="11:20" x14ac:dyDescent="0.25">
      <c r="K86" s="17"/>
      <c r="L86" s="26"/>
      <c r="O86" s="14">
        <v>511</v>
      </c>
      <c r="P86" s="14">
        <v>111</v>
      </c>
      <c r="Q86" s="14">
        <v>1</v>
      </c>
      <c r="R86" s="29">
        <v>45340</v>
      </c>
      <c r="S86" s="34"/>
      <c r="T86" s="34"/>
    </row>
    <row r="87" spans="11:20" x14ac:dyDescent="0.25">
      <c r="K87" s="17"/>
      <c r="L87" s="26"/>
      <c r="O87" s="14">
        <v>512</v>
      </c>
      <c r="P87" s="14">
        <v>144</v>
      </c>
      <c r="Q87" s="14">
        <v>1</v>
      </c>
      <c r="R87" s="29">
        <v>45344</v>
      </c>
      <c r="S87" s="34"/>
      <c r="T87" s="34"/>
    </row>
    <row r="88" spans="11:20" x14ac:dyDescent="0.25">
      <c r="K88" s="17"/>
      <c r="L88" s="26"/>
      <c r="O88" s="14">
        <v>513</v>
      </c>
      <c r="P88" s="14">
        <v>145</v>
      </c>
      <c r="Q88" s="14">
        <v>1</v>
      </c>
      <c r="R88" s="29">
        <v>45344</v>
      </c>
      <c r="S88" s="34"/>
      <c r="T88" s="34"/>
    </row>
    <row r="89" spans="11:20" x14ac:dyDescent="0.25">
      <c r="K89" s="17"/>
      <c r="L89" s="26"/>
      <c r="O89" s="14">
        <v>514</v>
      </c>
      <c r="P89" s="14">
        <v>146</v>
      </c>
      <c r="Q89" s="14">
        <v>1</v>
      </c>
      <c r="R89" s="29">
        <v>45344</v>
      </c>
      <c r="S89" s="34"/>
      <c r="T89" s="34"/>
    </row>
    <row r="90" spans="11:20" x14ac:dyDescent="0.25">
      <c r="K90" s="17"/>
      <c r="L90" s="26"/>
      <c r="O90" s="14">
        <v>515</v>
      </c>
      <c r="P90" s="14">
        <v>147</v>
      </c>
      <c r="Q90" s="14">
        <v>1</v>
      </c>
      <c r="R90" s="29">
        <v>45347</v>
      </c>
      <c r="S90" s="34"/>
      <c r="T90" s="34"/>
    </row>
    <row r="91" spans="11:20" x14ac:dyDescent="0.25">
      <c r="K91" s="17"/>
      <c r="L91" s="26"/>
      <c r="O91" s="14">
        <v>516</v>
      </c>
      <c r="P91" s="14">
        <v>148</v>
      </c>
      <c r="Q91" s="14">
        <v>1</v>
      </c>
      <c r="R91" s="29">
        <v>45348</v>
      </c>
      <c r="S91" s="34"/>
      <c r="T91" s="34"/>
    </row>
    <row r="92" spans="11:20" x14ac:dyDescent="0.25">
      <c r="K92" s="17"/>
      <c r="L92" s="26"/>
      <c r="O92" s="26"/>
      <c r="P92" s="26"/>
      <c r="Q92" s="26"/>
      <c r="R92" s="26"/>
      <c r="S92" s="34"/>
      <c r="T92" s="34"/>
    </row>
    <row r="93" spans="11:20" x14ac:dyDescent="0.25">
      <c r="K93" s="17"/>
      <c r="L93" s="26"/>
      <c r="O93" s="26"/>
      <c r="P93" s="26"/>
      <c r="Q93" s="26"/>
      <c r="R93" s="26"/>
      <c r="S93" s="34"/>
      <c r="T93" s="34"/>
    </row>
    <row r="94" spans="11:20" x14ac:dyDescent="0.25">
      <c r="K94" s="17"/>
      <c r="L94" s="26"/>
      <c r="O94" s="26"/>
      <c r="P94" s="26"/>
      <c r="Q94" s="26"/>
      <c r="R94" s="26"/>
      <c r="S94" s="34"/>
      <c r="T94" s="34"/>
    </row>
    <row r="95" spans="11:20" x14ac:dyDescent="0.25">
      <c r="K95" s="17"/>
      <c r="L95" s="26"/>
      <c r="O95" s="26"/>
      <c r="P95" s="26"/>
      <c r="Q95" s="26"/>
      <c r="R95" s="26"/>
      <c r="S95" s="34"/>
      <c r="T95" s="34"/>
    </row>
    <row r="96" spans="11:20" x14ac:dyDescent="0.25">
      <c r="K96" s="17"/>
      <c r="L96" s="26"/>
      <c r="O96" s="26"/>
      <c r="P96" s="26"/>
      <c r="Q96" s="26"/>
      <c r="R96" s="26"/>
      <c r="S96" s="34"/>
      <c r="T96" s="34"/>
    </row>
    <row r="97" spans="11:20" x14ac:dyDescent="0.25">
      <c r="K97" s="17"/>
      <c r="L97" s="26"/>
      <c r="O97" s="26"/>
      <c r="P97" s="26"/>
      <c r="Q97" s="26"/>
      <c r="R97" s="26"/>
      <c r="S97" s="34"/>
      <c r="T97" s="34"/>
    </row>
    <row r="98" spans="11:20" x14ac:dyDescent="0.25">
      <c r="K98" s="17"/>
      <c r="L98" s="26"/>
      <c r="O98" s="26"/>
      <c r="P98" s="26"/>
      <c r="Q98" s="26"/>
      <c r="R98" s="26"/>
      <c r="S98" s="34"/>
      <c r="T98" s="34"/>
    </row>
    <row r="99" spans="11:20" x14ac:dyDescent="0.25">
      <c r="K99" s="17"/>
      <c r="L99" s="26"/>
      <c r="O99" s="26"/>
      <c r="P99" s="26"/>
      <c r="Q99" s="26"/>
      <c r="R99" s="26"/>
      <c r="S99" s="34"/>
      <c r="T99" s="34"/>
    </row>
    <row r="100" spans="11:20" x14ac:dyDescent="0.25">
      <c r="K100" s="17"/>
      <c r="L100" s="26"/>
      <c r="O100" s="26"/>
      <c r="P100" s="26"/>
      <c r="Q100" s="26"/>
      <c r="R100" s="26"/>
      <c r="S100" s="34"/>
      <c r="T100" s="34"/>
    </row>
    <row r="101" spans="11:20" x14ac:dyDescent="0.25">
      <c r="K101" s="17"/>
      <c r="L101" s="26"/>
    </row>
    <row r="102" spans="11:20" x14ac:dyDescent="0.25">
      <c r="K102" s="17"/>
      <c r="L102" s="26"/>
    </row>
    <row r="103" spans="11:20" x14ac:dyDescent="0.25">
      <c r="K103" s="17"/>
      <c r="L103" s="26"/>
    </row>
    <row r="104" spans="11:20" x14ac:dyDescent="0.25">
      <c r="K104" s="17"/>
      <c r="L104" s="26"/>
    </row>
    <row r="105" spans="11:20" x14ac:dyDescent="0.25">
      <c r="K105" s="17"/>
      <c r="L105" s="26"/>
    </row>
    <row r="106" spans="11:20" x14ac:dyDescent="0.25">
      <c r="K106" s="17"/>
      <c r="L106" s="26"/>
    </row>
    <row r="107" spans="11:20" x14ac:dyDescent="0.25">
      <c r="K107" s="17"/>
      <c r="L107" s="26"/>
    </row>
    <row r="108" spans="11:20" x14ac:dyDescent="0.25">
      <c r="K108" s="17"/>
      <c r="L108" s="26"/>
    </row>
    <row r="109" spans="11:20" x14ac:dyDescent="0.25">
      <c r="K109" s="17"/>
      <c r="L109" s="26"/>
    </row>
    <row r="110" spans="11:20" x14ac:dyDescent="0.25">
      <c r="K110" s="17"/>
      <c r="L110" s="26"/>
    </row>
    <row r="111" spans="11:20" x14ac:dyDescent="0.25">
      <c r="K111" s="17"/>
      <c r="L111" s="26"/>
    </row>
    <row r="112" spans="11:20" x14ac:dyDescent="0.25">
      <c r="K112" s="17"/>
      <c r="L112" s="26"/>
    </row>
    <row r="113" spans="11:12" x14ac:dyDescent="0.25">
      <c r="K113" s="17"/>
      <c r="L113" s="26"/>
    </row>
    <row r="114" spans="11:12" x14ac:dyDescent="0.25">
      <c r="K114" s="17"/>
      <c r="L114" s="26"/>
    </row>
    <row r="115" spans="11:12" x14ac:dyDescent="0.25">
      <c r="K115" s="17"/>
      <c r="L115" s="26"/>
    </row>
    <row r="116" spans="11:12" x14ac:dyDescent="0.25">
      <c r="L116" s="26"/>
    </row>
    <row r="117" spans="11:12" x14ac:dyDescent="0.25">
      <c r="L117" s="26"/>
    </row>
    <row r="139" spans="14:14" x14ac:dyDescent="0.25">
      <c r="N139" s="16"/>
    </row>
    <row r="1048574" spans="11:11" x14ac:dyDescent="0.25">
      <c r="K1048574" s="19" t="s">
        <v>56</v>
      </c>
    </row>
  </sheetData>
  <mergeCells count="12">
    <mergeCell ref="AB6:AC6"/>
    <mergeCell ref="B3:C3"/>
    <mergeCell ref="E16:H16"/>
    <mergeCell ref="K3:L3"/>
    <mergeCell ref="V27:W27"/>
    <mergeCell ref="F3:G3"/>
    <mergeCell ref="V3:W3"/>
    <mergeCell ref="O73:R73"/>
    <mergeCell ref="O15:S15"/>
    <mergeCell ref="Y64:Z64"/>
    <mergeCell ref="AA14:AL14"/>
    <mergeCell ref="K16:L16"/>
  </mergeCells>
  <phoneticPr fontId="4" type="noConversion"/>
  <pageMargins left="0.7" right="0.7" top="0.75" bottom="0.75" header="0.3" footer="0.3"/>
  <ignoredErrors>
    <ignoredError sqref="E18:E19 B5:B14 K5:K14 W5 V5:V14 K18:K20 F5:F14 G5:G14 E20:E27 K21:K22 H18:H19 H21:H27" numberStoredAsText="1"/>
    <ignoredError sqref="AL53 AL46 AL41 AJ25 AL25 AL18:AL21 L22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D3D4A-968F-4A84-80CC-57BD0E0D52E3}">
  <dimension ref="A2:Q19"/>
  <sheetViews>
    <sheetView topLeftCell="F1" workbookViewId="0">
      <selection activeCell="K13" sqref="K13"/>
    </sheetView>
  </sheetViews>
  <sheetFormatPr defaultColWidth="11.42578125" defaultRowHeight="15" x14ac:dyDescent="0.25"/>
  <cols>
    <col min="1" max="1" width="11.5703125" customWidth="1"/>
    <col min="2" max="2" width="14" bestFit="1" customWidth="1"/>
    <col min="3" max="3" width="12.85546875" customWidth="1"/>
    <col min="4" max="4" width="13.28515625" bestFit="1" customWidth="1"/>
    <col min="5" max="5" width="17.7109375" bestFit="1" customWidth="1"/>
    <col min="7" max="7" width="13" bestFit="1" customWidth="1"/>
    <col min="8" max="8" width="18.140625" bestFit="1" customWidth="1"/>
    <col min="10" max="10" width="26.42578125" bestFit="1" customWidth="1"/>
    <col min="11" max="11" width="17" bestFit="1" customWidth="1"/>
    <col min="12" max="12" width="6.28515625" customWidth="1"/>
    <col min="13" max="13" width="14.7109375" bestFit="1" customWidth="1"/>
    <col min="14" max="14" width="12.140625" customWidth="1"/>
    <col min="15" max="15" width="12" bestFit="1" customWidth="1"/>
    <col min="17" max="17" width="19" bestFit="1" customWidth="1"/>
  </cols>
  <sheetData>
    <row r="2" spans="1:17" ht="15.75" thickBot="1" x14ac:dyDescent="0.3"/>
    <row r="3" spans="1:17" ht="15.75" thickBot="1" x14ac:dyDescent="0.3">
      <c r="B3" s="8" t="s">
        <v>17</v>
      </c>
      <c r="F3" s="59" t="s">
        <v>10</v>
      </c>
      <c r="I3" s="9" t="s">
        <v>18</v>
      </c>
      <c r="K3" s="53" t="s">
        <v>19</v>
      </c>
    </row>
    <row r="4" spans="1:17" x14ac:dyDescent="0.25">
      <c r="A4" s="7" t="s">
        <v>20</v>
      </c>
      <c r="B4" s="4" t="s">
        <v>250</v>
      </c>
      <c r="E4" s="7" t="s">
        <v>20</v>
      </c>
      <c r="F4" s="60" t="s">
        <v>21</v>
      </c>
      <c r="I4" s="4" t="s">
        <v>21</v>
      </c>
      <c r="J4" s="7" t="s">
        <v>20</v>
      </c>
      <c r="K4" s="60" t="s">
        <v>22</v>
      </c>
      <c r="P4" s="6" t="s">
        <v>23</v>
      </c>
      <c r="Q4" s="56" t="s">
        <v>16</v>
      </c>
    </row>
    <row r="5" spans="1:17" ht="15.75" thickBot="1" x14ac:dyDescent="0.3">
      <c r="B5" s="5" t="s">
        <v>25</v>
      </c>
      <c r="F5" s="58" t="s">
        <v>26</v>
      </c>
      <c r="I5" s="5" t="s">
        <v>27</v>
      </c>
      <c r="K5" s="58" t="s">
        <v>28</v>
      </c>
      <c r="Q5" s="35" t="s">
        <v>24</v>
      </c>
    </row>
    <row r="6" spans="1:17" ht="15.75" thickBot="1" x14ac:dyDescent="0.3">
      <c r="Q6" s="57" t="s">
        <v>27</v>
      </c>
    </row>
    <row r="7" spans="1:17" ht="15.75" thickBot="1" x14ac:dyDescent="0.3">
      <c r="C7" s="7" t="s">
        <v>20</v>
      </c>
      <c r="D7" s="8" t="s">
        <v>29</v>
      </c>
      <c r="H7" s="55" t="s">
        <v>86</v>
      </c>
      <c r="Q7" s="57" t="s">
        <v>22</v>
      </c>
    </row>
    <row r="8" spans="1:17" ht="15.75" thickBot="1" x14ac:dyDescent="0.3">
      <c r="D8" s="4" t="s">
        <v>31</v>
      </c>
      <c r="G8" s="7" t="s">
        <v>20</v>
      </c>
      <c r="H8" s="60" t="s">
        <v>28</v>
      </c>
      <c r="O8" s="11" t="s">
        <v>15</v>
      </c>
      <c r="Q8" s="57" t="s">
        <v>30</v>
      </c>
    </row>
    <row r="9" spans="1:17" x14ac:dyDescent="0.25">
      <c r="D9" s="4" t="s">
        <v>250</v>
      </c>
      <c r="H9" s="54" t="s">
        <v>32</v>
      </c>
      <c r="N9" s="7" t="s">
        <v>20</v>
      </c>
      <c r="O9" s="4" t="s">
        <v>27</v>
      </c>
      <c r="Q9" s="57" t="s">
        <v>32</v>
      </c>
    </row>
    <row r="10" spans="1:17" ht="15.75" thickBot="1" x14ac:dyDescent="0.3">
      <c r="D10" s="4" t="s">
        <v>33</v>
      </c>
      <c r="H10" s="54" t="s">
        <v>33</v>
      </c>
      <c r="O10" s="5" t="s">
        <v>34</v>
      </c>
      <c r="Q10" s="57" t="s">
        <v>249</v>
      </c>
    </row>
    <row r="11" spans="1:17" ht="15.75" thickBot="1" x14ac:dyDescent="0.3">
      <c r="D11" s="5" t="s">
        <v>35</v>
      </c>
      <c r="H11" s="54" t="s">
        <v>251</v>
      </c>
      <c r="Q11" s="57" t="s">
        <v>246</v>
      </c>
    </row>
    <row r="12" spans="1:17" ht="15.75" thickBot="1" x14ac:dyDescent="0.3">
      <c r="H12" s="20" t="s">
        <v>90</v>
      </c>
      <c r="Q12" s="57" t="s">
        <v>88</v>
      </c>
    </row>
    <row r="13" spans="1:17" ht="15.75" thickBot="1" x14ac:dyDescent="0.3">
      <c r="G13" s="10" t="s">
        <v>36</v>
      </c>
      <c r="J13" s="56" t="s">
        <v>156</v>
      </c>
      <c r="M13" s="3"/>
      <c r="Q13" s="57" t="s">
        <v>248</v>
      </c>
    </row>
    <row r="14" spans="1:17" x14ac:dyDescent="0.25">
      <c r="G14" s="4" t="s">
        <v>21</v>
      </c>
      <c r="I14" s="7" t="s">
        <v>20</v>
      </c>
      <c r="J14" s="35" t="s">
        <v>37</v>
      </c>
      <c r="Q14" s="57" t="s">
        <v>148</v>
      </c>
    </row>
    <row r="15" spans="1:17" ht="15.75" thickBot="1" x14ac:dyDescent="0.3">
      <c r="G15" s="5" t="s">
        <v>28</v>
      </c>
      <c r="J15" s="57" t="s">
        <v>28</v>
      </c>
      <c r="Q15" s="57" t="s">
        <v>149</v>
      </c>
    </row>
    <row r="16" spans="1:17" ht="15.75" thickBot="1" x14ac:dyDescent="0.3">
      <c r="J16" s="57" t="s">
        <v>38</v>
      </c>
      <c r="Q16" s="20" t="s">
        <v>247</v>
      </c>
    </row>
    <row r="17" spans="5:10" ht="15.75" thickBot="1" x14ac:dyDescent="0.3">
      <c r="E17" s="9" t="s">
        <v>11</v>
      </c>
      <c r="J17" s="20" t="s">
        <v>252</v>
      </c>
    </row>
    <row r="18" spans="5:10" x14ac:dyDescent="0.25">
      <c r="E18" s="4" t="s">
        <v>31</v>
      </c>
    </row>
    <row r="19" spans="5:10" ht="15.75" thickBot="1" x14ac:dyDescent="0.3">
      <c r="E19" s="5" t="s">
        <v>21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D74BB-D6B9-4CB7-8554-8A81CBF62A84}">
  <dimension ref="A1:J89"/>
  <sheetViews>
    <sheetView topLeftCell="B56" workbookViewId="0">
      <selection activeCell="A83" sqref="A83"/>
    </sheetView>
  </sheetViews>
  <sheetFormatPr defaultColWidth="11.42578125" defaultRowHeight="15" x14ac:dyDescent="0.25"/>
  <cols>
    <col min="1" max="1" width="21.7109375" bestFit="1" customWidth="1"/>
    <col min="2" max="2" width="10.140625" bestFit="1" customWidth="1"/>
    <col min="3" max="3" width="9" bestFit="1" customWidth="1"/>
    <col min="4" max="4" width="5.7109375" bestFit="1" customWidth="1"/>
    <col min="5" max="5" width="20.140625" bestFit="1" customWidth="1"/>
    <col min="6" max="6" width="14.7109375" bestFit="1" customWidth="1"/>
    <col min="7" max="7" width="15.85546875" bestFit="1" customWidth="1"/>
    <col min="8" max="8" width="44.7109375" bestFit="1" customWidth="1"/>
  </cols>
  <sheetData>
    <row r="1" spans="1:10" x14ac:dyDescent="0.25">
      <c r="A1" s="74" t="s">
        <v>171</v>
      </c>
      <c r="B1" s="74"/>
      <c r="C1" s="74"/>
      <c r="D1" s="74"/>
      <c r="E1" s="74"/>
      <c r="F1" s="74"/>
      <c r="G1" s="74"/>
      <c r="H1" s="74"/>
    </row>
    <row r="2" spans="1:10" ht="33" customHeight="1" x14ac:dyDescent="0.25">
      <c r="A2" s="46" t="s">
        <v>157</v>
      </c>
      <c r="B2" s="75" t="s">
        <v>211</v>
      </c>
      <c r="C2" s="76"/>
      <c r="D2" s="76"/>
      <c r="E2" s="76"/>
      <c r="F2" s="76"/>
      <c r="G2" s="76"/>
      <c r="H2" s="77"/>
    </row>
    <row r="3" spans="1:10" ht="30" x14ac:dyDescent="0.25">
      <c r="A3" s="47" t="s">
        <v>158</v>
      </c>
      <c r="B3" s="48" t="s">
        <v>159</v>
      </c>
      <c r="C3" s="47" t="s">
        <v>160</v>
      </c>
      <c r="D3" s="47" t="s">
        <v>161</v>
      </c>
      <c r="E3" s="47" t="s">
        <v>162</v>
      </c>
      <c r="F3" s="48" t="s">
        <v>163</v>
      </c>
      <c r="G3" s="48" t="s">
        <v>164</v>
      </c>
      <c r="H3" s="47" t="s">
        <v>165</v>
      </c>
      <c r="J3">
        <v>1</v>
      </c>
    </row>
    <row r="4" spans="1:10" ht="28.5" x14ac:dyDescent="0.25">
      <c r="A4" s="49" t="s">
        <v>40</v>
      </c>
      <c r="B4" s="50" t="s">
        <v>166</v>
      </c>
      <c r="C4" s="50">
        <v>2</v>
      </c>
      <c r="D4" s="50" t="s">
        <v>167</v>
      </c>
      <c r="E4" s="50"/>
      <c r="F4" s="50" t="s">
        <v>168</v>
      </c>
      <c r="G4" s="50"/>
      <c r="H4" s="51" t="s">
        <v>173</v>
      </c>
    </row>
    <row r="5" spans="1:10" ht="28.5" x14ac:dyDescent="0.25">
      <c r="A5" s="49" t="s">
        <v>172</v>
      </c>
      <c r="B5" s="50" t="s">
        <v>166</v>
      </c>
      <c r="C5" s="50">
        <v>15</v>
      </c>
      <c r="D5" s="50" t="s">
        <v>167</v>
      </c>
      <c r="E5" s="50"/>
      <c r="F5" s="50"/>
      <c r="G5" s="50"/>
      <c r="H5" s="52" t="s">
        <v>174</v>
      </c>
    </row>
    <row r="7" spans="1:10" x14ac:dyDescent="0.25">
      <c r="A7" s="74" t="s">
        <v>175</v>
      </c>
      <c r="B7" s="74"/>
      <c r="C7" s="74"/>
      <c r="D7" s="74"/>
      <c r="E7" s="74"/>
      <c r="F7" s="74"/>
      <c r="G7" s="74"/>
      <c r="H7" s="74"/>
    </row>
    <row r="8" spans="1:10" x14ac:dyDescent="0.25">
      <c r="A8" s="46" t="s">
        <v>157</v>
      </c>
      <c r="B8" s="75" t="s">
        <v>212</v>
      </c>
      <c r="C8" s="76"/>
      <c r="D8" s="76"/>
      <c r="E8" s="76"/>
      <c r="F8" s="76"/>
      <c r="G8" s="76"/>
      <c r="H8" s="77"/>
    </row>
    <row r="9" spans="1:10" ht="30" x14ac:dyDescent="0.25">
      <c r="A9" s="47" t="s">
        <v>158</v>
      </c>
      <c r="B9" s="48" t="s">
        <v>159</v>
      </c>
      <c r="C9" s="47" t="s">
        <v>160</v>
      </c>
      <c r="D9" s="47" t="s">
        <v>161</v>
      </c>
      <c r="E9" s="47" t="s">
        <v>162</v>
      </c>
      <c r="F9" s="48" t="s">
        <v>163</v>
      </c>
      <c r="G9" s="48" t="s">
        <v>164</v>
      </c>
      <c r="H9" s="47" t="s">
        <v>165</v>
      </c>
      <c r="J9">
        <v>2</v>
      </c>
    </row>
    <row r="10" spans="1:10" ht="33" customHeight="1" x14ac:dyDescent="0.25">
      <c r="A10" s="49" t="s">
        <v>31</v>
      </c>
      <c r="B10" s="50" t="s">
        <v>166</v>
      </c>
      <c r="C10" s="50">
        <v>3</v>
      </c>
      <c r="D10" s="50" t="s">
        <v>167</v>
      </c>
      <c r="E10" s="50"/>
      <c r="F10" s="50" t="s">
        <v>178</v>
      </c>
      <c r="G10" s="50"/>
      <c r="H10" s="51" t="s">
        <v>169</v>
      </c>
    </row>
    <row r="11" spans="1:10" ht="28.5" x14ac:dyDescent="0.25">
      <c r="A11" s="49" t="s">
        <v>33</v>
      </c>
      <c r="B11" s="50" t="s">
        <v>170</v>
      </c>
      <c r="C11" s="50">
        <v>3</v>
      </c>
      <c r="D11" s="50" t="s">
        <v>167</v>
      </c>
      <c r="E11" s="50"/>
      <c r="F11" s="50"/>
      <c r="G11" s="50"/>
      <c r="H11" s="51" t="s">
        <v>181</v>
      </c>
    </row>
    <row r="12" spans="1:10" ht="28.5" x14ac:dyDescent="0.25">
      <c r="A12" s="49" t="s">
        <v>35</v>
      </c>
      <c r="B12" s="50" t="s">
        <v>255</v>
      </c>
      <c r="C12" s="50"/>
      <c r="D12" s="50" t="s">
        <v>167</v>
      </c>
      <c r="E12" s="50"/>
      <c r="F12" s="50"/>
      <c r="G12" s="50"/>
      <c r="H12" s="51" t="s">
        <v>182</v>
      </c>
    </row>
    <row r="13" spans="1:10" ht="28.5" x14ac:dyDescent="0.25">
      <c r="A13" s="49" t="s">
        <v>40</v>
      </c>
      <c r="B13" s="50" t="s">
        <v>166</v>
      </c>
      <c r="C13" s="50">
        <v>2</v>
      </c>
      <c r="D13" s="50" t="s">
        <v>167</v>
      </c>
      <c r="E13" s="50"/>
      <c r="F13" s="50"/>
      <c r="G13" s="50" t="s">
        <v>179</v>
      </c>
      <c r="H13" s="51" t="s">
        <v>180</v>
      </c>
    </row>
    <row r="16" spans="1:10" x14ac:dyDescent="0.25">
      <c r="A16" s="74" t="s">
        <v>184</v>
      </c>
      <c r="B16" s="74"/>
      <c r="C16" s="74"/>
      <c r="D16" s="74"/>
      <c r="E16" s="74"/>
      <c r="F16" s="74"/>
      <c r="G16" s="74"/>
      <c r="H16" s="74"/>
    </row>
    <row r="17" spans="1:10" x14ac:dyDescent="0.25">
      <c r="A17" s="46" t="s">
        <v>157</v>
      </c>
      <c r="B17" s="75" t="s">
        <v>213</v>
      </c>
      <c r="C17" s="76"/>
      <c r="D17" s="76"/>
      <c r="E17" s="76"/>
      <c r="F17" s="76"/>
      <c r="G17" s="76"/>
      <c r="H17" s="77"/>
    </row>
    <row r="18" spans="1:10" ht="30" x14ac:dyDescent="0.25">
      <c r="A18" s="47" t="s">
        <v>158</v>
      </c>
      <c r="B18" s="48" t="s">
        <v>159</v>
      </c>
      <c r="C18" s="47" t="s">
        <v>160</v>
      </c>
      <c r="D18" s="47" t="s">
        <v>161</v>
      </c>
      <c r="E18" s="47" t="s">
        <v>162</v>
      </c>
      <c r="F18" s="48" t="s">
        <v>163</v>
      </c>
      <c r="G18" s="48" t="s">
        <v>164</v>
      </c>
      <c r="H18" s="47" t="s">
        <v>165</v>
      </c>
    </row>
    <row r="19" spans="1:10" ht="33" customHeight="1" x14ac:dyDescent="0.25">
      <c r="A19" s="49" t="s">
        <v>21</v>
      </c>
      <c r="B19" s="50" t="s">
        <v>166</v>
      </c>
      <c r="C19" s="50">
        <v>4</v>
      </c>
      <c r="D19" s="50" t="s">
        <v>167</v>
      </c>
      <c r="E19" s="50"/>
      <c r="F19" s="50" t="s">
        <v>168</v>
      </c>
      <c r="G19" s="50"/>
      <c r="H19" s="51" t="s">
        <v>186</v>
      </c>
      <c r="J19">
        <v>3</v>
      </c>
    </row>
    <row r="20" spans="1:10" ht="28.5" x14ac:dyDescent="0.25">
      <c r="A20" s="49" t="s">
        <v>185</v>
      </c>
      <c r="B20" s="50" t="s">
        <v>166</v>
      </c>
      <c r="C20" s="50">
        <v>20</v>
      </c>
      <c r="D20" s="50" t="s">
        <v>167</v>
      </c>
      <c r="E20" s="50"/>
      <c r="F20" s="50"/>
      <c r="G20" s="50"/>
      <c r="H20" s="51" t="s">
        <v>187</v>
      </c>
    </row>
    <row r="22" spans="1:10" x14ac:dyDescent="0.25">
      <c r="A22" s="74" t="s">
        <v>183</v>
      </c>
      <c r="B22" s="74"/>
      <c r="C22" s="74"/>
      <c r="D22" s="74"/>
      <c r="E22" s="74"/>
      <c r="F22" s="74"/>
      <c r="G22" s="74"/>
      <c r="H22" s="74"/>
    </row>
    <row r="23" spans="1:10" x14ac:dyDescent="0.25">
      <c r="A23" s="46" t="s">
        <v>157</v>
      </c>
      <c r="B23" s="75" t="s">
        <v>214</v>
      </c>
      <c r="C23" s="76"/>
      <c r="D23" s="76"/>
      <c r="E23" s="76"/>
      <c r="F23" s="76"/>
      <c r="G23" s="76"/>
      <c r="H23" s="77"/>
    </row>
    <row r="24" spans="1:10" ht="30" x14ac:dyDescent="0.25">
      <c r="A24" s="47" t="s">
        <v>158</v>
      </c>
      <c r="B24" s="48" t="s">
        <v>159</v>
      </c>
      <c r="C24" s="47" t="s">
        <v>160</v>
      </c>
      <c r="D24" s="47" t="s">
        <v>161</v>
      </c>
      <c r="E24" s="47" t="s">
        <v>162</v>
      </c>
      <c r="F24" s="48" t="s">
        <v>163</v>
      </c>
      <c r="G24" s="48" t="s">
        <v>164</v>
      </c>
      <c r="H24" s="47" t="s">
        <v>165</v>
      </c>
    </row>
    <row r="25" spans="1:10" x14ac:dyDescent="0.25">
      <c r="A25" s="49" t="s">
        <v>31</v>
      </c>
      <c r="B25" s="50" t="s">
        <v>166</v>
      </c>
      <c r="C25" s="50">
        <v>3</v>
      </c>
      <c r="D25" s="50" t="s">
        <v>167</v>
      </c>
      <c r="E25" s="50"/>
      <c r="F25" s="50"/>
      <c r="G25" s="50" t="s">
        <v>188</v>
      </c>
      <c r="H25" s="51" t="s">
        <v>169</v>
      </c>
      <c r="J25">
        <v>4</v>
      </c>
    </row>
    <row r="26" spans="1:10" ht="28.5" x14ac:dyDescent="0.25">
      <c r="A26" s="49" t="s">
        <v>21</v>
      </c>
      <c r="B26" s="50" t="s">
        <v>166</v>
      </c>
      <c r="C26" s="50">
        <v>4</v>
      </c>
      <c r="D26" s="50" t="s">
        <v>167</v>
      </c>
      <c r="E26" s="50"/>
      <c r="F26" s="50"/>
      <c r="G26" s="50" t="s">
        <v>203</v>
      </c>
      <c r="H26" s="51" t="s">
        <v>180</v>
      </c>
    </row>
    <row r="29" spans="1:10" x14ac:dyDescent="0.25">
      <c r="A29" s="74" t="s">
        <v>189</v>
      </c>
      <c r="B29" s="74"/>
      <c r="C29" s="74"/>
      <c r="D29" s="74"/>
      <c r="E29" s="74"/>
      <c r="F29" s="74"/>
      <c r="G29" s="74"/>
      <c r="H29" s="74"/>
    </row>
    <row r="30" spans="1:10" x14ac:dyDescent="0.25">
      <c r="A30" s="46" t="s">
        <v>157</v>
      </c>
      <c r="B30" s="75" t="s">
        <v>215</v>
      </c>
      <c r="C30" s="76"/>
      <c r="D30" s="76"/>
      <c r="E30" s="76"/>
      <c r="F30" s="76"/>
      <c r="G30" s="76"/>
      <c r="H30" s="77"/>
    </row>
    <row r="31" spans="1:10" ht="14.45" customHeight="1" x14ac:dyDescent="0.25">
      <c r="A31" s="47" t="s">
        <v>158</v>
      </c>
      <c r="B31" s="48" t="s">
        <v>159</v>
      </c>
      <c r="C31" s="47" t="s">
        <v>160</v>
      </c>
      <c r="D31" s="47" t="s">
        <v>161</v>
      </c>
      <c r="E31" s="47" t="s">
        <v>162</v>
      </c>
      <c r="F31" s="48" t="s">
        <v>163</v>
      </c>
      <c r="G31" s="48" t="s">
        <v>164</v>
      </c>
      <c r="H31" s="47" t="s">
        <v>165</v>
      </c>
    </row>
    <row r="32" spans="1:10" ht="28.5" x14ac:dyDescent="0.25">
      <c r="A32" s="49" t="s">
        <v>28</v>
      </c>
      <c r="B32" s="50" t="s">
        <v>170</v>
      </c>
      <c r="C32" s="50">
        <v>3</v>
      </c>
      <c r="D32" s="50"/>
      <c r="E32" s="50" t="s">
        <v>256</v>
      </c>
      <c r="F32" s="50" t="s">
        <v>178</v>
      </c>
      <c r="G32" s="50"/>
      <c r="H32" s="51" t="s">
        <v>192</v>
      </c>
      <c r="J32">
        <v>5</v>
      </c>
    </row>
    <row r="33" spans="1:10" ht="28.5" x14ac:dyDescent="0.25">
      <c r="A33" s="49" t="s">
        <v>32</v>
      </c>
      <c r="B33" s="50" t="s">
        <v>166</v>
      </c>
      <c r="C33" s="50">
        <v>7</v>
      </c>
      <c r="D33" s="50" t="s">
        <v>167</v>
      </c>
      <c r="E33" s="50"/>
      <c r="F33" s="50"/>
      <c r="G33" s="50"/>
      <c r="H33" s="51" t="s">
        <v>193</v>
      </c>
    </row>
    <row r="34" spans="1:10" ht="28.5" x14ac:dyDescent="0.25">
      <c r="A34" s="49" t="s">
        <v>33</v>
      </c>
      <c r="B34" s="50" t="s">
        <v>170</v>
      </c>
      <c r="C34" s="50">
        <v>2</v>
      </c>
      <c r="D34" s="50" t="s">
        <v>167</v>
      </c>
      <c r="E34" s="50"/>
      <c r="F34" s="50"/>
      <c r="G34" s="50"/>
      <c r="H34" s="51" t="s">
        <v>194</v>
      </c>
    </row>
    <row r="35" spans="1:10" ht="28.5" x14ac:dyDescent="0.25">
      <c r="A35" s="49" t="s">
        <v>190</v>
      </c>
      <c r="B35" s="50" t="s">
        <v>195</v>
      </c>
      <c r="C35" s="50">
        <v>6</v>
      </c>
      <c r="D35" s="50"/>
      <c r="E35" s="50"/>
      <c r="F35" s="50"/>
      <c r="G35" s="50"/>
      <c r="H35" s="51" t="s">
        <v>196</v>
      </c>
    </row>
    <row r="36" spans="1:10" ht="28.5" x14ac:dyDescent="0.25">
      <c r="A36" s="49" t="s">
        <v>191</v>
      </c>
      <c r="B36" s="50" t="s">
        <v>195</v>
      </c>
      <c r="C36" s="50">
        <v>5</v>
      </c>
      <c r="D36" s="50" t="s">
        <v>167</v>
      </c>
      <c r="E36" s="50"/>
      <c r="F36" s="50"/>
      <c r="G36" s="50"/>
      <c r="H36" s="51" t="s">
        <v>197</v>
      </c>
    </row>
    <row r="39" spans="1:10" x14ac:dyDescent="0.25">
      <c r="A39" s="74" t="s">
        <v>198</v>
      </c>
      <c r="B39" s="74"/>
      <c r="C39" s="74"/>
      <c r="D39" s="74"/>
      <c r="E39" s="74"/>
      <c r="F39" s="74"/>
      <c r="G39" s="74"/>
      <c r="H39" s="74"/>
    </row>
    <row r="40" spans="1:10" x14ac:dyDescent="0.25">
      <c r="A40" s="46" t="s">
        <v>157</v>
      </c>
      <c r="B40" s="75" t="s">
        <v>216</v>
      </c>
      <c r="C40" s="76"/>
      <c r="D40" s="76"/>
      <c r="E40" s="76"/>
      <c r="F40" s="76"/>
      <c r="G40" s="76"/>
      <c r="H40" s="77"/>
    </row>
    <row r="41" spans="1:10" ht="30" x14ac:dyDescent="0.25">
      <c r="A41" s="47" t="s">
        <v>158</v>
      </c>
      <c r="B41" s="48" t="s">
        <v>159</v>
      </c>
      <c r="C41" s="47" t="s">
        <v>160</v>
      </c>
      <c r="D41" s="47" t="s">
        <v>161</v>
      </c>
      <c r="E41" s="47" t="s">
        <v>162</v>
      </c>
      <c r="F41" s="48" t="s">
        <v>163</v>
      </c>
      <c r="G41" s="48" t="s">
        <v>164</v>
      </c>
      <c r="H41" s="47" t="s">
        <v>165</v>
      </c>
    </row>
    <row r="42" spans="1:10" ht="28.5" x14ac:dyDescent="0.25">
      <c r="A42" s="49" t="s">
        <v>21</v>
      </c>
      <c r="B42" s="50" t="s">
        <v>166</v>
      </c>
      <c r="C42" s="50">
        <v>4</v>
      </c>
      <c r="D42" s="50" t="s">
        <v>167</v>
      </c>
      <c r="E42" s="50"/>
      <c r="F42" s="50"/>
      <c r="G42" s="50" t="s">
        <v>203</v>
      </c>
      <c r="H42" s="51" t="s">
        <v>200</v>
      </c>
      <c r="J42">
        <v>6</v>
      </c>
    </row>
    <row r="43" spans="1:10" ht="28.5" x14ac:dyDescent="0.25">
      <c r="A43" s="49" t="s">
        <v>28</v>
      </c>
      <c r="B43" s="50" t="s">
        <v>170</v>
      </c>
      <c r="C43" s="50">
        <v>3</v>
      </c>
      <c r="D43" s="50" t="s">
        <v>167</v>
      </c>
      <c r="E43" s="50"/>
      <c r="F43" s="50"/>
      <c r="G43" s="50" t="s">
        <v>202</v>
      </c>
      <c r="H43" s="51" t="s">
        <v>201</v>
      </c>
    </row>
    <row r="46" spans="1:10" x14ac:dyDescent="0.25">
      <c r="A46" s="74" t="s">
        <v>204</v>
      </c>
      <c r="B46" s="74"/>
      <c r="C46" s="74"/>
      <c r="D46" s="74"/>
      <c r="E46" s="74"/>
      <c r="F46" s="74"/>
      <c r="G46" s="74"/>
      <c r="H46" s="74"/>
    </row>
    <row r="47" spans="1:10" x14ac:dyDescent="0.25">
      <c r="A47" s="46" t="s">
        <v>157</v>
      </c>
      <c r="B47" s="75" t="s">
        <v>217</v>
      </c>
      <c r="C47" s="76"/>
      <c r="D47" s="76"/>
      <c r="E47" s="76"/>
      <c r="F47" s="76"/>
      <c r="G47" s="76"/>
      <c r="H47" s="77"/>
    </row>
    <row r="48" spans="1:10" ht="30" x14ac:dyDescent="0.25">
      <c r="A48" s="47" t="s">
        <v>158</v>
      </c>
      <c r="B48" s="48" t="s">
        <v>159</v>
      </c>
      <c r="C48" s="47" t="s">
        <v>160</v>
      </c>
      <c r="D48" s="47" t="s">
        <v>161</v>
      </c>
      <c r="E48" s="47" t="s">
        <v>162</v>
      </c>
      <c r="F48" s="48" t="s">
        <v>163</v>
      </c>
      <c r="G48" s="48" t="s">
        <v>164</v>
      </c>
      <c r="H48" s="47" t="s">
        <v>165</v>
      </c>
    </row>
    <row r="49" spans="1:10" ht="28.5" x14ac:dyDescent="0.25">
      <c r="A49" s="49" t="s">
        <v>27</v>
      </c>
      <c r="B49" s="50" t="s">
        <v>170</v>
      </c>
      <c r="C49" s="50">
        <v>3</v>
      </c>
      <c r="D49" s="50" t="s">
        <v>167</v>
      </c>
      <c r="E49" s="50"/>
      <c r="F49" s="50" t="s">
        <v>177</v>
      </c>
      <c r="G49" s="50"/>
      <c r="H49" s="51" t="s">
        <v>205</v>
      </c>
      <c r="J49">
        <v>7</v>
      </c>
    </row>
    <row r="50" spans="1:10" ht="28.5" x14ac:dyDescent="0.25">
      <c r="A50" s="49" t="s">
        <v>34</v>
      </c>
      <c r="B50" s="50" t="s">
        <v>166</v>
      </c>
      <c r="C50" s="50">
        <v>10</v>
      </c>
      <c r="D50" s="50" t="s">
        <v>167</v>
      </c>
      <c r="E50" s="50"/>
      <c r="F50" s="50"/>
      <c r="G50" s="50"/>
      <c r="H50" s="51" t="s">
        <v>206</v>
      </c>
    </row>
    <row r="53" spans="1:10" x14ac:dyDescent="0.25">
      <c r="A53" s="74" t="s">
        <v>207</v>
      </c>
      <c r="B53" s="74"/>
      <c r="C53" s="74"/>
      <c r="D53" s="74"/>
      <c r="E53" s="74"/>
      <c r="F53" s="74"/>
      <c r="G53" s="74"/>
      <c r="H53" s="74"/>
    </row>
    <row r="54" spans="1:10" x14ac:dyDescent="0.25">
      <c r="A54" s="46" t="s">
        <v>157</v>
      </c>
      <c r="B54" s="75" t="s">
        <v>218</v>
      </c>
      <c r="C54" s="76"/>
      <c r="D54" s="76"/>
      <c r="E54" s="76"/>
      <c r="F54" s="76"/>
      <c r="G54" s="76"/>
      <c r="H54" s="77"/>
    </row>
    <row r="55" spans="1:10" ht="30" x14ac:dyDescent="0.25">
      <c r="A55" s="47" t="s">
        <v>158</v>
      </c>
      <c r="B55" s="48" t="s">
        <v>159</v>
      </c>
      <c r="C55" s="47" t="s">
        <v>160</v>
      </c>
      <c r="D55" s="47" t="s">
        <v>161</v>
      </c>
      <c r="E55" s="47" t="s">
        <v>162</v>
      </c>
      <c r="F55" s="48" t="s">
        <v>163</v>
      </c>
      <c r="G55" s="48" t="s">
        <v>164</v>
      </c>
      <c r="H55" s="47" t="s">
        <v>165</v>
      </c>
    </row>
    <row r="56" spans="1:10" ht="28.5" x14ac:dyDescent="0.25">
      <c r="A56" s="49" t="s">
        <v>21</v>
      </c>
      <c r="B56" s="50" t="s">
        <v>166</v>
      </c>
      <c r="C56" s="50">
        <v>4</v>
      </c>
      <c r="D56" s="50" t="s">
        <v>167</v>
      </c>
      <c r="E56" s="50"/>
      <c r="F56" s="50"/>
      <c r="G56" s="50" t="s">
        <v>203</v>
      </c>
      <c r="H56" s="51" t="s">
        <v>209</v>
      </c>
      <c r="J56">
        <v>8</v>
      </c>
    </row>
    <row r="57" spans="1:10" ht="28.5" x14ac:dyDescent="0.25">
      <c r="A57" s="49" t="s">
        <v>27</v>
      </c>
      <c r="B57" s="50" t="s">
        <v>170</v>
      </c>
      <c r="C57" s="50">
        <v>3</v>
      </c>
      <c r="D57" s="50" t="s">
        <v>167</v>
      </c>
      <c r="E57" s="50"/>
      <c r="F57" s="50"/>
      <c r="G57" s="50" t="s">
        <v>208</v>
      </c>
      <c r="H57" s="51" t="s">
        <v>210</v>
      </c>
    </row>
    <row r="60" spans="1:10" x14ac:dyDescent="0.25">
      <c r="A60" s="74" t="s">
        <v>220</v>
      </c>
      <c r="B60" s="74"/>
      <c r="C60" s="74"/>
      <c r="D60" s="74"/>
      <c r="E60" s="74"/>
      <c r="F60" s="74"/>
      <c r="G60" s="74"/>
      <c r="H60" s="74"/>
    </row>
    <row r="61" spans="1:10" x14ac:dyDescent="0.25">
      <c r="A61" s="46" t="s">
        <v>157</v>
      </c>
      <c r="B61" s="75" t="s">
        <v>212</v>
      </c>
      <c r="C61" s="76"/>
      <c r="D61" s="76"/>
      <c r="E61" s="76"/>
      <c r="F61" s="76"/>
      <c r="G61" s="76"/>
      <c r="H61" s="77"/>
    </row>
    <row r="62" spans="1:10" ht="30" x14ac:dyDescent="0.25">
      <c r="A62" s="47" t="s">
        <v>158</v>
      </c>
      <c r="B62" s="48" t="s">
        <v>159</v>
      </c>
      <c r="C62" s="47" t="s">
        <v>160</v>
      </c>
      <c r="D62" s="47" t="s">
        <v>161</v>
      </c>
      <c r="E62" s="47" t="s">
        <v>162</v>
      </c>
      <c r="F62" s="48" t="s">
        <v>163</v>
      </c>
      <c r="G62" s="48" t="s">
        <v>164</v>
      </c>
      <c r="H62" s="47" t="s">
        <v>165</v>
      </c>
    </row>
    <row r="63" spans="1:10" ht="28.5" x14ac:dyDescent="0.25">
      <c r="A63" s="49" t="s">
        <v>37</v>
      </c>
      <c r="B63" s="50" t="s">
        <v>170</v>
      </c>
      <c r="C63" s="50">
        <v>3</v>
      </c>
      <c r="D63" s="50"/>
      <c r="E63" s="50" t="s">
        <v>162</v>
      </c>
      <c r="F63" s="50" t="s">
        <v>178</v>
      </c>
      <c r="G63" s="50"/>
      <c r="H63" s="51" t="s">
        <v>222</v>
      </c>
      <c r="J63">
        <v>9</v>
      </c>
    </row>
    <row r="64" spans="1:10" ht="28.5" x14ac:dyDescent="0.25">
      <c r="A64" s="49" t="s">
        <v>221</v>
      </c>
      <c r="B64" s="50" t="s">
        <v>170</v>
      </c>
      <c r="C64" s="50">
        <v>3</v>
      </c>
      <c r="D64" s="50" t="s">
        <v>167</v>
      </c>
      <c r="E64" s="50"/>
      <c r="F64" s="50"/>
      <c r="G64" s="50" t="s">
        <v>12</v>
      </c>
      <c r="H64" s="51" t="s">
        <v>223</v>
      </c>
    </row>
    <row r="65" spans="1:10" ht="28.5" x14ac:dyDescent="0.25">
      <c r="A65" s="49" t="s">
        <v>33</v>
      </c>
      <c r="B65" s="50" t="s">
        <v>170</v>
      </c>
      <c r="C65" s="50">
        <v>2</v>
      </c>
      <c r="D65" s="50" t="s">
        <v>167</v>
      </c>
      <c r="E65" s="50"/>
      <c r="F65" s="50"/>
      <c r="G65" s="50"/>
      <c r="H65" s="51" t="s">
        <v>224</v>
      </c>
    </row>
    <row r="66" spans="1:10" ht="28.5" x14ac:dyDescent="0.25">
      <c r="A66" s="49" t="s">
        <v>257</v>
      </c>
      <c r="B66" s="50"/>
      <c r="C66" s="50"/>
      <c r="D66" s="50" t="s">
        <v>167</v>
      </c>
      <c r="E66" s="50"/>
      <c r="F66" s="50"/>
      <c r="G66" s="50"/>
      <c r="H66" s="51" t="s">
        <v>225</v>
      </c>
    </row>
    <row r="69" spans="1:10" x14ac:dyDescent="0.25">
      <c r="A69" s="74" t="s">
        <v>258</v>
      </c>
      <c r="B69" s="74"/>
      <c r="C69" s="74"/>
      <c r="D69" s="74"/>
      <c r="E69" s="74"/>
      <c r="F69" s="74"/>
      <c r="G69" s="74"/>
      <c r="H69" s="74"/>
    </row>
    <row r="70" spans="1:10" x14ac:dyDescent="0.25">
      <c r="A70" s="46" t="s">
        <v>157</v>
      </c>
      <c r="B70" s="75" t="s">
        <v>216</v>
      </c>
      <c r="C70" s="76"/>
      <c r="D70" s="76"/>
      <c r="E70" s="76"/>
      <c r="F70" s="76"/>
      <c r="G70" s="76"/>
      <c r="H70" s="77"/>
    </row>
    <row r="71" spans="1:10" ht="30" x14ac:dyDescent="0.25">
      <c r="A71" s="47" t="s">
        <v>158</v>
      </c>
      <c r="B71" s="48" t="s">
        <v>159</v>
      </c>
      <c r="C71" s="47" t="s">
        <v>160</v>
      </c>
      <c r="D71" s="47" t="s">
        <v>161</v>
      </c>
      <c r="E71" s="47" t="s">
        <v>162</v>
      </c>
      <c r="F71" s="48" t="s">
        <v>163</v>
      </c>
      <c r="G71" s="48" t="s">
        <v>164</v>
      </c>
      <c r="H71" s="47" t="s">
        <v>165</v>
      </c>
    </row>
    <row r="72" spans="1:10" ht="28.5" x14ac:dyDescent="0.25">
      <c r="A72" s="49" t="s">
        <v>226</v>
      </c>
      <c r="B72" s="50" t="s">
        <v>170</v>
      </c>
      <c r="C72" s="50">
        <v>3</v>
      </c>
      <c r="D72" s="50"/>
      <c r="E72" s="50" t="s">
        <v>256</v>
      </c>
      <c r="F72" s="50" t="s">
        <v>178</v>
      </c>
      <c r="G72" s="50"/>
      <c r="H72" s="51" t="s">
        <v>227</v>
      </c>
      <c r="J72">
        <v>10</v>
      </c>
    </row>
    <row r="73" spans="1:10" ht="28.5" x14ac:dyDescent="0.25">
      <c r="A73" s="49" t="s">
        <v>28</v>
      </c>
      <c r="B73" s="50" t="s">
        <v>170</v>
      </c>
      <c r="C73" s="50">
        <v>3</v>
      </c>
      <c r="D73" s="50" t="s">
        <v>167</v>
      </c>
      <c r="E73" s="50"/>
      <c r="F73" s="50"/>
      <c r="G73" s="50" t="s">
        <v>202</v>
      </c>
      <c r="H73" s="51" t="s">
        <v>228</v>
      </c>
    </row>
    <row r="75" spans="1:10" x14ac:dyDescent="0.25">
      <c r="A75" s="74" t="s">
        <v>230</v>
      </c>
      <c r="B75" s="74"/>
      <c r="C75" s="74"/>
      <c r="D75" s="74"/>
      <c r="E75" s="74"/>
      <c r="F75" s="74"/>
      <c r="G75" s="74"/>
      <c r="H75" s="74"/>
    </row>
    <row r="76" spans="1:10" x14ac:dyDescent="0.25">
      <c r="A76" s="46" t="s">
        <v>157</v>
      </c>
      <c r="B76" s="75" t="s">
        <v>215</v>
      </c>
      <c r="C76" s="76"/>
      <c r="D76" s="76"/>
      <c r="E76" s="76"/>
      <c r="F76" s="76"/>
      <c r="G76" s="76"/>
      <c r="H76" s="77"/>
    </row>
    <row r="77" spans="1:10" ht="30" x14ac:dyDescent="0.25">
      <c r="A77" s="47" t="s">
        <v>158</v>
      </c>
      <c r="B77" s="48" t="s">
        <v>159</v>
      </c>
      <c r="C77" s="47" t="s">
        <v>160</v>
      </c>
      <c r="D77" s="47" t="s">
        <v>161</v>
      </c>
      <c r="E77" s="47" t="s">
        <v>162</v>
      </c>
      <c r="F77" s="48" t="s">
        <v>163</v>
      </c>
      <c r="G77" s="48" t="s">
        <v>164</v>
      </c>
      <c r="H77" s="47" t="s">
        <v>165</v>
      </c>
    </row>
    <row r="78" spans="1:10" ht="28.5" x14ac:dyDescent="0.25">
      <c r="A78" s="49" t="s">
        <v>24</v>
      </c>
      <c r="B78" s="50" t="s">
        <v>170</v>
      </c>
      <c r="C78" s="50">
        <v>3</v>
      </c>
      <c r="D78" s="50"/>
      <c r="E78" s="50" t="s">
        <v>162</v>
      </c>
      <c r="F78" s="50" t="s">
        <v>178</v>
      </c>
      <c r="G78" s="50"/>
      <c r="H78" s="51" t="s">
        <v>229</v>
      </c>
    </row>
    <row r="79" spans="1:10" ht="28.5" x14ac:dyDescent="0.25">
      <c r="A79" s="49" t="s">
        <v>22</v>
      </c>
      <c r="B79" s="50" t="s">
        <v>170</v>
      </c>
      <c r="C79" s="50">
        <v>3</v>
      </c>
      <c r="D79" s="50" t="s">
        <v>167</v>
      </c>
      <c r="E79" s="50"/>
      <c r="F79" s="50"/>
      <c r="G79" s="50" t="s">
        <v>253</v>
      </c>
      <c r="H79" s="51" t="s">
        <v>231</v>
      </c>
      <c r="J79">
        <v>11</v>
      </c>
    </row>
    <row r="80" spans="1:10" ht="28.5" x14ac:dyDescent="0.25">
      <c r="A80" s="49" t="s">
        <v>27</v>
      </c>
      <c r="B80" s="50" t="s">
        <v>170</v>
      </c>
      <c r="C80" s="50">
        <v>3</v>
      </c>
      <c r="D80" s="50" t="s">
        <v>167</v>
      </c>
      <c r="E80" s="50"/>
      <c r="F80" s="50"/>
      <c r="G80" s="50" t="s">
        <v>15</v>
      </c>
      <c r="H80" s="51" t="s">
        <v>232</v>
      </c>
    </row>
    <row r="81" spans="1:8" ht="28.5" x14ac:dyDescent="0.25">
      <c r="A81" s="49" t="s">
        <v>87</v>
      </c>
      <c r="B81" s="50" t="s">
        <v>255</v>
      </c>
      <c r="C81" s="50"/>
      <c r="D81" s="50" t="s">
        <v>167</v>
      </c>
      <c r="E81" s="50"/>
      <c r="F81" s="50"/>
      <c r="G81" s="50"/>
      <c r="H81" s="51" t="s">
        <v>233</v>
      </c>
    </row>
    <row r="82" spans="1:8" ht="28.5" x14ac:dyDescent="0.25">
      <c r="A82" s="49" t="s">
        <v>32</v>
      </c>
      <c r="B82" s="50" t="s">
        <v>166</v>
      </c>
      <c r="C82" s="50">
        <v>6</v>
      </c>
      <c r="D82" s="50" t="s">
        <v>167</v>
      </c>
      <c r="E82" s="50"/>
      <c r="F82" s="50"/>
      <c r="G82" s="50"/>
      <c r="H82" s="51" t="s">
        <v>234</v>
      </c>
    </row>
    <row r="83" spans="1:8" ht="28.5" x14ac:dyDescent="0.25">
      <c r="A83" s="49" t="s">
        <v>33</v>
      </c>
      <c r="B83" s="50" t="s">
        <v>170</v>
      </c>
      <c r="C83" s="50">
        <v>2</v>
      </c>
      <c r="D83" s="50" t="s">
        <v>167</v>
      </c>
      <c r="E83" s="50"/>
      <c r="F83" s="50"/>
      <c r="G83" s="50"/>
      <c r="H83" s="51" t="s">
        <v>235</v>
      </c>
    </row>
    <row r="84" spans="1:8" ht="28.5" x14ac:dyDescent="0.25">
      <c r="A84" s="49" t="s">
        <v>41</v>
      </c>
      <c r="B84" s="50" t="s">
        <v>166</v>
      </c>
      <c r="C84" s="50">
        <v>9</v>
      </c>
      <c r="D84" s="50" t="s">
        <v>167</v>
      </c>
      <c r="E84" s="50"/>
      <c r="F84" s="50"/>
      <c r="G84" s="50"/>
      <c r="H84" s="51" t="s">
        <v>236</v>
      </c>
    </row>
    <row r="85" spans="1:8" ht="28.5" x14ac:dyDescent="0.25">
      <c r="A85" s="49" t="s">
        <v>237</v>
      </c>
      <c r="B85" s="50" t="s">
        <v>195</v>
      </c>
      <c r="C85" s="50">
        <v>3</v>
      </c>
      <c r="D85" s="50" t="s">
        <v>167</v>
      </c>
      <c r="E85" s="50"/>
      <c r="F85" s="50"/>
      <c r="G85" s="50"/>
      <c r="H85" s="51" t="s">
        <v>238</v>
      </c>
    </row>
    <row r="86" spans="1:8" ht="28.5" x14ac:dyDescent="0.25">
      <c r="A86" s="49" t="s">
        <v>248</v>
      </c>
      <c r="B86" s="50" t="s">
        <v>195</v>
      </c>
      <c r="C86" s="50">
        <v>3</v>
      </c>
      <c r="D86" s="50" t="s">
        <v>167</v>
      </c>
      <c r="E86" s="50"/>
      <c r="F86" s="50"/>
      <c r="G86" s="50"/>
      <c r="H86" s="51" t="s">
        <v>239</v>
      </c>
    </row>
    <row r="87" spans="1:8" ht="28.5" x14ac:dyDescent="0.25">
      <c r="A87" s="49" t="s">
        <v>240</v>
      </c>
      <c r="B87" s="50" t="s">
        <v>195</v>
      </c>
      <c r="C87" s="50">
        <v>3</v>
      </c>
      <c r="D87" s="50" t="s">
        <v>167</v>
      </c>
      <c r="E87" s="50"/>
      <c r="F87" s="50"/>
      <c r="G87" s="50"/>
      <c r="H87" s="51" t="s">
        <v>241</v>
      </c>
    </row>
    <row r="88" spans="1:8" ht="42.75" x14ac:dyDescent="0.25">
      <c r="A88" s="49" t="s">
        <v>242</v>
      </c>
      <c r="B88" s="50" t="s">
        <v>195</v>
      </c>
      <c r="C88" s="50">
        <v>3</v>
      </c>
      <c r="D88" s="50" t="s">
        <v>167</v>
      </c>
      <c r="E88" s="50"/>
      <c r="F88" s="50"/>
      <c r="G88" s="50"/>
      <c r="H88" s="51" t="s">
        <v>243</v>
      </c>
    </row>
    <row r="89" spans="1:8" ht="28.5" x14ac:dyDescent="0.25">
      <c r="A89" s="49" t="s">
        <v>247</v>
      </c>
      <c r="B89" s="50" t="s">
        <v>195</v>
      </c>
      <c r="C89" s="50">
        <v>3</v>
      </c>
      <c r="D89" s="50" t="s">
        <v>167</v>
      </c>
      <c r="E89" s="50"/>
      <c r="F89" s="50"/>
      <c r="G89" s="50"/>
      <c r="H89" s="51" t="s">
        <v>244</v>
      </c>
    </row>
  </sheetData>
  <mergeCells count="22">
    <mergeCell ref="B40:H40"/>
    <mergeCell ref="A1:H1"/>
    <mergeCell ref="B2:H2"/>
    <mergeCell ref="A7:H7"/>
    <mergeCell ref="B8:H8"/>
    <mergeCell ref="A16:H16"/>
    <mergeCell ref="B17:H17"/>
    <mergeCell ref="A22:H22"/>
    <mergeCell ref="B23:H23"/>
    <mergeCell ref="A29:H29"/>
    <mergeCell ref="B30:H30"/>
    <mergeCell ref="A39:H39"/>
    <mergeCell ref="A69:H69"/>
    <mergeCell ref="B70:H70"/>
    <mergeCell ref="A75:H75"/>
    <mergeCell ref="B76:H76"/>
    <mergeCell ref="A46:H46"/>
    <mergeCell ref="B47:H47"/>
    <mergeCell ref="A53:H53"/>
    <mergeCell ref="B54:H54"/>
    <mergeCell ref="A60:H60"/>
    <mergeCell ref="B61:H6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FEDE6-DAA4-4AC9-ADAE-2899D568A10F}">
  <dimension ref="B2:V532"/>
  <sheetViews>
    <sheetView showGridLines="0" tabSelected="1" topLeftCell="A480" workbookViewId="0">
      <selection activeCell="M10" sqref="M10"/>
    </sheetView>
  </sheetViews>
  <sheetFormatPr defaultRowHeight="15" x14ac:dyDescent="0.25"/>
  <cols>
    <col min="1" max="1" width="3.7109375" customWidth="1"/>
  </cols>
  <sheetData>
    <row r="2" spans="2:22" ht="12.75" customHeight="1" x14ac:dyDescent="0.25">
      <c r="B2" s="78" t="s">
        <v>269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</row>
    <row r="3" spans="2:22" ht="14.25" customHeight="1" x14ac:dyDescent="0.25"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</row>
    <row r="4" spans="2:22" ht="24" x14ac:dyDescent="0.4">
      <c r="B4" s="79" t="s">
        <v>270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</row>
    <row r="5" spans="2:22" ht="24" x14ac:dyDescent="0.4">
      <c r="B5" s="80" t="s">
        <v>271</v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</row>
    <row r="6" spans="2:22" ht="24" x14ac:dyDescent="0.4">
      <c r="B6" s="81" t="s">
        <v>272</v>
      </c>
      <c r="C6" s="81"/>
      <c r="D6" s="81"/>
      <c r="E6" s="81"/>
      <c r="F6" s="81"/>
      <c r="G6" s="81"/>
      <c r="H6" s="81"/>
      <c r="I6" s="81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</row>
    <row r="7" spans="2:22" ht="12.75" customHeight="1" x14ac:dyDescent="0.4"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</row>
    <row r="8" spans="2:22" ht="24" x14ac:dyDescent="0.4">
      <c r="B8" s="80" t="s">
        <v>273</v>
      </c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</row>
    <row r="9" spans="2:22" ht="12.75" customHeight="1" x14ac:dyDescent="0.4"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</row>
    <row r="10" spans="2:22" ht="24" x14ac:dyDescent="0.4">
      <c r="B10" s="81" t="s">
        <v>274</v>
      </c>
      <c r="C10" s="81"/>
      <c r="D10" s="81"/>
      <c r="E10" s="81"/>
      <c r="F10" s="81"/>
      <c r="G10" s="81"/>
      <c r="H10" s="81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</row>
    <row r="11" spans="2:22" ht="12.75" customHeight="1" x14ac:dyDescent="0.4"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</row>
    <row r="12" spans="2:22" ht="24" x14ac:dyDescent="0.4">
      <c r="B12" s="80" t="s">
        <v>275</v>
      </c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</row>
    <row r="13" spans="2:22" ht="24" x14ac:dyDescent="0.4">
      <c r="B13" s="81" t="s">
        <v>276</v>
      </c>
      <c r="C13" s="81"/>
      <c r="D13" s="81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</row>
    <row r="14" spans="2:22" ht="19.5" customHeight="1" x14ac:dyDescent="1">
      <c r="B14" s="82"/>
      <c r="C14" s="83"/>
    </row>
    <row r="15" spans="2:22" ht="24" x14ac:dyDescent="0.4">
      <c r="B15" s="80" t="s">
        <v>277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</row>
    <row r="16" spans="2:22" ht="10.5" customHeight="1" x14ac:dyDescent="0.4"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</row>
    <row r="17" spans="2:21" ht="24" x14ac:dyDescent="0.4">
      <c r="B17" s="81" t="s">
        <v>278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0"/>
      <c r="S17" s="80"/>
      <c r="T17" s="80"/>
      <c r="U17" s="80"/>
    </row>
    <row r="18" spans="2:21" ht="10.5" customHeight="1" x14ac:dyDescent="0.4"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</row>
    <row r="19" spans="2:21" ht="24" x14ac:dyDescent="0.4">
      <c r="B19" s="80" t="s">
        <v>279</v>
      </c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</row>
    <row r="20" spans="2:21" ht="24" x14ac:dyDescent="0.4">
      <c r="B20" s="81" t="s">
        <v>280</v>
      </c>
      <c r="C20" s="81"/>
      <c r="D20" s="81"/>
      <c r="E20" s="81"/>
      <c r="F20" s="81"/>
      <c r="G20" s="81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</row>
    <row r="21" spans="2:21" ht="24" x14ac:dyDescent="0.4">
      <c r="B21" s="79" t="s">
        <v>281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</row>
    <row r="22" spans="2:21" x14ac:dyDescent="0.25">
      <c r="B22" s="84" t="s">
        <v>282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</row>
    <row r="23" spans="2:21" x14ac:dyDescent="0.25"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</row>
    <row r="24" spans="2:21" x14ac:dyDescent="0.25"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</row>
    <row r="76" spans="2:22" x14ac:dyDescent="0.25">
      <c r="B76" s="78" t="s">
        <v>283</v>
      </c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</row>
    <row r="77" spans="2:22" x14ac:dyDescent="0.25"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</row>
    <row r="78" spans="2:22" ht="24" x14ac:dyDescent="0.4">
      <c r="B78" s="79" t="s">
        <v>270</v>
      </c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</row>
    <row r="79" spans="2:22" ht="24" x14ac:dyDescent="0.4">
      <c r="B79" s="80" t="s">
        <v>271</v>
      </c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</row>
    <row r="80" spans="2:22" ht="24" x14ac:dyDescent="0.4">
      <c r="B80" s="81" t="s">
        <v>242</v>
      </c>
      <c r="C80" s="81"/>
      <c r="D80" s="81"/>
      <c r="E80" s="81"/>
      <c r="F80" s="81"/>
      <c r="G80" s="81"/>
      <c r="H80" s="81"/>
      <c r="I80" s="81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</row>
    <row r="81" spans="2:22" ht="24" x14ac:dyDescent="0.4"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</row>
    <row r="82" spans="2:22" ht="24" x14ac:dyDescent="0.4">
      <c r="B82" s="80" t="s">
        <v>273</v>
      </c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</row>
    <row r="83" spans="2:22" ht="18.75" customHeight="1" x14ac:dyDescent="0.4"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</row>
    <row r="84" spans="2:22" ht="24" x14ac:dyDescent="0.4">
      <c r="B84" s="81" t="s">
        <v>284</v>
      </c>
      <c r="C84" s="81"/>
      <c r="D84" s="81"/>
      <c r="E84" s="81"/>
      <c r="F84" s="81"/>
      <c r="G84" s="81"/>
      <c r="H84" s="81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</row>
    <row r="85" spans="2:22" ht="15" customHeight="1" x14ac:dyDescent="0.4"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</row>
    <row r="86" spans="2:22" ht="24" x14ac:dyDescent="0.4">
      <c r="B86" s="80" t="s">
        <v>275</v>
      </c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</row>
    <row r="87" spans="2:22" ht="24" x14ac:dyDescent="0.4">
      <c r="B87" s="81" t="s">
        <v>276</v>
      </c>
      <c r="C87" s="81"/>
      <c r="D87" s="81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</row>
    <row r="88" spans="2:22" ht="15.75" customHeight="1" x14ac:dyDescent="1">
      <c r="B88" s="82"/>
      <c r="C88" s="83"/>
    </row>
    <row r="89" spans="2:22" ht="24" x14ac:dyDescent="0.4">
      <c r="B89" s="80" t="s">
        <v>277</v>
      </c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</row>
    <row r="90" spans="2:22" ht="24" x14ac:dyDescent="0.4"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</row>
    <row r="91" spans="2:22" ht="24" x14ac:dyDescent="0.4">
      <c r="B91" s="81" t="s">
        <v>285</v>
      </c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0"/>
      <c r="S91" s="80"/>
      <c r="T91" s="80"/>
      <c r="U91" s="80"/>
    </row>
    <row r="92" spans="2:22" ht="24" x14ac:dyDescent="0.4"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</row>
    <row r="93" spans="2:22" ht="24" x14ac:dyDescent="0.4">
      <c r="B93" s="80" t="s">
        <v>279</v>
      </c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</row>
    <row r="94" spans="2:22" ht="24" x14ac:dyDescent="0.4">
      <c r="B94" s="80"/>
      <c r="C94" s="80" t="s">
        <v>280</v>
      </c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</row>
    <row r="95" spans="2:22" ht="24" x14ac:dyDescent="0.4">
      <c r="B95" s="79" t="s">
        <v>281</v>
      </c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</row>
    <row r="96" spans="2:22" x14ac:dyDescent="0.25">
      <c r="B96" s="84" t="s">
        <v>286</v>
      </c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</row>
    <row r="97" spans="2:21" ht="5.25" customHeight="1" x14ac:dyDescent="0.25"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</row>
    <row r="98" spans="2:21" x14ac:dyDescent="0.25"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</row>
    <row r="99" spans="2:21" ht="24" x14ac:dyDescent="0.4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</row>
    <row r="100" spans="2:21" ht="24" x14ac:dyDescent="0.4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</row>
    <row r="101" spans="2:21" ht="24" x14ac:dyDescent="0.4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</row>
    <row r="102" spans="2:21" ht="24" x14ac:dyDescent="0.4"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</row>
    <row r="103" spans="2:21" ht="24" x14ac:dyDescent="0.4"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</row>
    <row r="104" spans="2:21" ht="24" x14ac:dyDescent="0.4"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</row>
    <row r="105" spans="2:21" ht="24" x14ac:dyDescent="0.4"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</row>
    <row r="106" spans="2:21" ht="24" x14ac:dyDescent="0.4"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</row>
    <row r="107" spans="2:21" ht="24" x14ac:dyDescent="0.4"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</row>
    <row r="108" spans="2:21" ht="24" x14ac:dyDescent="0.4"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</row>
    <row r="109" spans="2:21" ht="24" x14ac:dyDescent="0.4"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</row>
    <row r="110" spans="2:21" ht="24" x14ac:dyDescent="0.4"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</row>
    <row r="111" spans="2:21" ht="24" x14ac:dyDescent="0.4"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</row>
    <row r="112" spans="2:21" ht="24" x14ac:dyDescent="0.4"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</row>
    <row r="113" spans="2:21" ht="24" x14ac:dyDescent="0.4"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</row>
    <row r="114" spans="2:21" ht="24" x14ac:dyDescent="0.4"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</row>
    <row r="115" spans="2:21" ht="24" x14ac:dyDescent="0.4"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</row>
    <row r="116" spans="2:21" ht="24" x14ac:dyDescent="0.4"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</row>
    <row r="117" spans="2:21" ht="24" x14ac:dyDescent="0.4"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</row>
    <row r="118" spans="2:21" ht="24" x14ac:dyDescent="0.4"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</row>
    <row r="119" spans="2:21" ht="24" x14ac:dyDescent="0.4"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</row>
    <row r="120" spans="2:21" ht="24" x14ac:dyDescent="0.4"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</row>
    <row r="121" spans="2:21" ht="24" x14ac:dyDescent="0.4"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</row>
    <row r="122" spans="2:21" ht="24" x14ac:dyDescent="0.4"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</row>
    <row r="123" spans="2:21" ht="24" x14ac:dyDescent="0.4"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</row>
    <row r="124" spans="2:21" ht="24" x14ac:dyDescent="0.4"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</row>
    <row r="125" spans="2:21" ht="24" x14ac:dyDescent="0.4"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</row>
    <row r="126" spans="2:21" ht="24" x14ac:dyDescent="0.4"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</row>
    <row r="127" spans="2:21" ht="24" x14ac:dyDescent="0.4"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</row>
    <row r="128" spans="2:21" ht="24" x14ac:dyDescent="0.4"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</row>
    <row r="129" spans="2:22" ht="24" x14ac:dyDescent="0.4"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</row>
    <row r="131" spans="2:22" x14ac:dyDescent="0.25">
      <c r="B131" s="78" t="s">
        <v>287</v>
      </c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</row>
    <row r="132" spans="2:22" x14ac:dyDescent="0.25"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</row>
    <row r="133" spans="2:22" ht="24" x14ac:dyDescent="0.4">
      <c r="B133" s="79" t="s">
        <v>270</v>
      </c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</row>
    <row r="134" spans="2:22" ht="24" x14ac:dyDescent="0.4">
      <c r="B134" s="80" t="s">
        <v>271</v>
      </c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</row>
    <row r="135" spans="2:22" ht="24" x14ac:dyDescent="0.4">
      <c r="B135" s="81" t="s">
        <v>288</v>
      </c>
      <c r="C135" s="81"/>
      <c r="D135" s="81"/>
      <c r="E135" s="81"/>
      <c r="F135" s="81"/>
      <c r="G135" s="81"/>
      <c r="H135" s="81"/>
      <c r="I135" s="81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</row>
    <row r="136" spans="2:22" ht="12.75" customHeight="1" x14ac:dyDescent="0.4"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</row>
    <row r="137" spans="2:22" ht="24" x14ac:dyDescent="0.4">
      <c r="B137" s="80" t="s">
        <v>273</v>
      </c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</row>
    <row r="138" spans="2:22" ht="12.75" customHeight="1" x14ac:dyDescent="0.4"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</row>
    <row r="139" spans="2:22" ht="24" x14ac:dyDescent="0.4">
      <c r="B139" s="81" t="s">
        <v>289</v>
      </c>
      <c r="C139" s="81"/>
      <c r="D139" s="81"/>
      <c r="E139" s="81"/>
      <c r="F139" s="81"/>
      <c r="G139" s="81"/>
      <c r="H139" s="81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</row>
    <row r="140" spans="2:22" ht="12" customHeight="1" x14ac:dyDescent="0.4"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</row>
    <row r="141" spans="2:22" ht="24" x14ac:dyDescent="0.4">
      <c r="B141" s="80" t="s">
        <v>275</v>
      </c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</row>
    <row r="142" spans="2:22" ht="26.25" customHeight="1" x14ac:dyDescent="0.4">
      <c r="B142" s="81" t="s">
        <v>290</v>
      </c>
      <c r="C142" s="81"/>
      <c r="D142" s="81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</row>
    <row r="143" spans="2:22" ht="15.75" customHeight="1" x14ac:dyDescent="1">
      <c r="B143" s="82"/>
      <c r="C143" s="83"/>
    </row>
    <row r="144" spans="2:22" ht="24" x14ac:dyDescent="0.4">
      <c r="B144" s="80" t="s">
        <v>277</v>
      </c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</row>
    <row r="145" spans="2:21" ht="10.5" customHeight="1" x14ac:dyDescent="0.4"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</row>
    <row r="146" spans="2:21" ht="24" x14ac:dyDescent="0.4">
      <c r="B146" s="81" t="s">
        <v>291</v>
      </c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0"/>
      <c r="S146" s="80"/>
      <c r="T146" s="80"/>
      <c r="U146" s="80"/>
    </row>
    <row r="147" spans="2:21" ht="10.5" customHeight="1" x14ac:dyDescent="0.4"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</row>
    <row r="148" spans="2:21" ht="24" x14ac:dyDescent="0.4">
      <c r="B148" s="80" t="s">
        <v>279</v>
      </c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</row>
    <row r="149" spans="2:21" ht="24" x14ac:dyDescent="0.4">
      <c r="B149" s="81" t="s">
        <v>292</v>
      </c>
      <c r="C149" s="81"/>
      <c r="D149" s="81"/>
      <c r="E149" s="81"/>
      <c r="F149" s="81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</row>
    <row r="150" spans="2:21" ht="24" x14ac:dyDescent="0.4">
      <c r="B150" s="79" t="s">
        <v>281</v>
      </c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</row>
    <row r="151" spans="2:21" ht="9.75" customHeight="1" x14ac:dyDescent="0.25">
      <c r="B151" s="84" t="s">
        <v>293</v>
      </c>
      <c r="C151" s="85"/>
      <c r="D151" s="85"/>
      <c r="E151" s="85"/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</row>
    <row r="152" spans="2:21" ht="17.25" customHeight="1" x14ac:dyDescent="0.25"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</row>
    <row r="153" spans="2:21" ht="27.75" customHeight="1" x14ac:dyDescent="0.25">
      <c r="B153" s="85"/>
      <c r="C153" s="85"/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</row>
    <row r="154" spans="2:21" ht="27.75" customHeight="1" x14ac:dyDescent="0.4"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</row>
    <row r="155" spans="2:21" ht="27.75" customHeight="1" x14ac:dyDescent="0.4"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</row>
    <row r="156" spans="2:21" ht="27.75" customHeight="1" x14ac:dyDescent="0.4"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</row>
    <row r="157" spans="2:21" ht="27.75" customHeight="1" x14ac:dyDescent="0.4"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</row>
    <row r="158" spans="2:21" ht="27.75" customHeight="1" x14ac:dyDescent="0.4">
      <c r="B158" s="86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</row>
    <row r="159" spans="2:21" ht="27.75" customHeight="1" x14ac:dyDescent="0.4"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</row>
    <row r="160" spans="2:21" ht="27.75" customHeight="1" x14ac:dyDescent="0.4"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</row>
    <row r="161" spans="2:22" ht="27.75" customHeight="1" x14ac:dyDescent="0.4"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</row>
    <row r="162" spans="2:22" ht="27.75" customHeight="1" x14ac:dyDescent="0.4"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</row>
    <row r="163" spans="2:22" ht="27.75" customHeight="1" x14ac:dyDescent="0.4"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</row>
    <row r="164" spans="2:22" ht="27.75" customHeight="1" x14ac:dyDescent="0.4">
      <c r="B164" s="86"/>
      <c r="C164" s="86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</row>
    <row r="166" spans="2:22" x14ac:dyDescent="0.25">
      <c r="B166" s="78" t="s">
        <v>294</v>
      </c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</row>
    <row r="167" spans="2:22" x14ac:dyDescent="0.25"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</row>
    <row r="168" spans="2:22" ht="24" x14ac:dyDescent="0.4">
      <c r="B168" s="79" t="s">
        <v>270</v>
      </c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</row>
    <row r="169" spans="2:22" ht="24" x14ac:dyDescent="0.4">
      <c r="B169" s="80" t="s">
        <v>271</v>
      </c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</row>
    <row r="170" spans="2:22" ht="24" x14ac:dyDescent="0.4">
      <c r="B170" s="81" t="s">
        <v>295</v>
      </c>
      <c r="C170" s="81"/>
      <c r="D170" s="81"/>
      <c r="E170" s="81"/>
      <c r="F170" s="81"/>
      <c r="G170" s="81"/>
      <c r="H170" s="81"/>
      <c r="I170" s="81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</row>
    <row r="171" spans="2:22" ht="12" customHeight="1" x14ac:dyDescent="0.4"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</row>
    <row r="172" spans="2:22" ht="24" x14ac:dyDescent="0.4">
      <c r="B172" s="80" t="s">
        <v>273</v>
      </c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</row>
    <row r="173" spans="2:22" ht="16.5" customHeight="1" x14ac:dyDescent="0.4"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</row>
    <row r="174" spans="2:22" ht="24" x14ac:dyDescent="0.4">
      <c r="B174" s="81" t="s">
        <v>284</v>
      </c>
      <c r="C174" s="81"/>
      <c r="D174" s="81"/>
      <c r="E174" s="81"/>
      <c r="F174" s="81"/>
      <c r="G174" s="81"/>
      <c r="H174" s="81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</row>
    <row r="175" spans="2:22" ht="15" customHeight="1" x14ac:dyDescent="0.4"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</row>
    <row r="176" spans="2:22" ht="24" x14ac:dyDescent="0.4">
      <c r="B176" s="80" t="s">
        <v>275</v>
      </c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</row>
    <row r="177" spans="2:22" ht="36" customHeight="1" x14ac:dyDescent="0.4">
      <c r="B177" s="81" t="s">
        <v>276</v>
      </c>
      <c r="C177" s="81"/>
      <c r="D177" s="81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</row>
    <row r="178" spans="2:22" ht="11.25" customHeight="1" x14ac:dyDescent="1">
      <c r="B178" s="82"/>
      <c r="C178" s="83"/>
    </row>
    <row r="179" spans="2:22" ht="24" x14ac:dyDescent="0.4">
      <c r="B179" s="80" t="s">
        <v>277</v>
      </c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</row>
    <row r="180" spans="2:22" ht="10.5" customHeight="1" x14ac:dyDescent="0.4"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</row>
    <row r="181" spans="2:22" ht="24" x14ac:dyDescent="0.4">
      <c r="B181" s="81" t="s">
        <v>285</v>
      </c>
      <c r="C181" s="81"/>
      <c r="D181" s="81"/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81"/>
      <c r="Q181" s="81"/>
      <c r="R181" s="80"/>
      <c r="S181" s="80"/>
      <c r="T181" s="80"/>
      <c r="U181" s="80"/>
    </row>
    <row r="182" spans="2:22" ht="12.75" customHeight="1" x14ac:dyDescent="0.4">
      <c r="B182" s="80"/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</row>
    <row r="183" spans="2:22" ht="24" x14ac:dyDescent="0.4">
      <c r="B183" s="80" t="s">
        <v>279</v>
      </c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</row>
    <row r="184" spans="2:22" ht="24" x14ac:dyDescent="0.4">
      <c r="B184" s="81" t="s">
        <v>296</v>
      </c>
      <c r="C184" s="81"/>
      <c r="D184" s="81"/>
      <c r="E184" s="81"/>
      <c r="F184" s="81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</row>
    <row r="185" spans="2:22" ht="24" x14ac:dyDescent="0.4">
      <c r="B185" s="79" t="s">
        <v>281</v>
      </c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</row>
    <row r="186" spans="2:22" x14ac:dyDescent="0.25">
      <c r="B186" s="84" t="s">
        <v>297</v>
      </c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</row>
    <row r="187" spans="2:22" x14ac:dyDescent="0.25"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</row>
    <row r="188" spans="2:22" ht="24" x14ac:dyDescent="0.4"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</row>
    <row r="189" spans="2:22" ht="24" x14ac:dyDescent="0.4">
      <c r="B189" s="86"/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</row>
    <row r="190" spans="2:22" ht="24" x14ac:dyDescent="0.4"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86"/>
      <c r="U190" s="86"/>
    </row>
    <row r="191" spans="2:22" ht="24" x14ac:dyDescent="0.4">
      <c r="B191" s="86"/>
      <c r="C191" s="86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</row>
    <row r="192" spans="2:22" ht="24" x14ac:dyDescent="0.4">
      <c r="B192" s="86"/>
      <c r="C192" s="86"/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86"/>
      <c r="U192" s="86"/>
    </row>
    <row r="193" spans="2:21" ht="24" x14ac:dyDescent="0.4"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</row>
    <row r="194" spans="2:21" ht="24" x14ac:dyDescent="0.4"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</row>
    <row r="195" spans="2:21" ht="24" x14ac:dyDescent="0.4"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</row>
    <row r="196" spans="2:21" ht="31.5" customHeight="1" x14ac:dyDescent="0.4">
      <c r="B196" s="85" t="s">
        <v>298</v>
      </c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6"/>
      <c r="R196" s="86"/>
      <c r="S196" s="86"/>
      <c r="T196" s="86"/>
      <c r="U196" s="86"/>
    </row>
    <row r="197" spans="2:21" ht="24" x14ac:dyDescent="0.4">
      <c r="B197" s="79" t="s">
        <v>281</v>
      </c>
      <c r="C197" s="80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86"/>
      <c r="U197" s="86"/>
    </row>
    <row r="198" spans="2:21" ht="24" x14ac:dyDescent="0.4">
      <c r="B198" s="85" t="s">
        <v>299</v>
      </c>
      <c r="C198" s="85"/>
      <c r="D198" s="85"/>
      <c r="E198" s="85"/>
      <c r="F198" s="85"/>
      <c r="G198" s="85"/>
      <c r="H198" s="85"/>
      <c r="I198" s="85"/>
      <c r="J198" s="85"/>
      <c r="K198" s="85"/>
      <c r="L198" s="86"/>
      <c r="M198" s="86"/>
      <c r="N198" s="86"/>
      <c r="O198" s="86"/>
      <c r="P198" s="86"/>
      <c r="Q198" s="86"/>
      <c r="R198" s="86"/>
      <c r="S198" s="86"/>
      <c r="T198" s="86"/>
      <c r="U198" s="86"/>
    </row>
    <row r="199" spans="2:21" ht="24" x14ac:dyDescent="0.4"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</row>
    <row r="200" spans="2:21" ht="24" x14ac:dyDescent="0.4"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</row>
    <row r="201" spans="2:21" ht="24" x14ac:dyDescent="0.4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</row>
    <row r="202" spans="2:21" ht="24" x14ac:dyDescent="0.4">
      <c r="B202" s="86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</row>
    <row r="203" spans="2:21" ht="24" x14ac:dyDescent="0.4"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</row>
    <row r="204" spans="2:21" ht="24" x14ac:dyDescent="0.4"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</row>
    <row r="205" spans="2:21" ht="24" x14ac:dyDescent="0.4"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</row>
    <row r="206" spans="2:21" ht="24" x14ac:dyDescent="0.4">
      <c r="B206" s="86"/>
      <c r="C206" s="86"/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86"/>
      <c r="U206" s="86"/>
    </row>
    <row r="207" spans="2:21" ht="24" x14ac:dyDescent="0.4">
      <c r="B207" s="86"/>
      <c r="C207" s="86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86"/>
      <c r="U207" s="86"/>
    </row>
    <row r="208" spans="2:21" ht="24" x14ac:dyDescent="0.4"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86"/>
      <c r="U208" s="86"/>
    </row>
    <row r="209" spans="2:22" ht="34.5" customHeight="1" x14ac:dyDescent="0.4"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</row>
    <row r="210" spans="2:22" ht="34.5" customHeight="1" x14ac:dyDescent="0.4"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</row>
    <row r="211" spans="2:22" ht="34.5" customHeight="1" x14ac:dyDescent="0.4"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</row>
    <row r="212" spans="2:22" ht="34.5" customHeight="1" x14ac:dyDescent="0.4"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86"/>
      <c r="U212" s="86"/>
    </row>
    <row r="213" spans="2:22" ht="34.5" customHeight="1" x14ac:dyDescent="0.4"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</row>
    <row r="214" spans="2:22" ht="34.5" customHeight="1" x14ac:dyDescent="0.4"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</row>
    <row r="215" spans="2:22" ht="34.5" customHeight="1" x14ac:dyDescent="0.4"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</row>
    <row r="216" spans="2:22" ht="34.5" customHeight="1" x14ac:dyDescent="0.4"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</row>
    <row r="217" spans="2:22" ht="34.5" customHeight="1" x14ac:dyDescent="0.4"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</row>
    <row r="218" spans="2:22" ht="34.5" customHeight="1" x14ac:dyDescent="0.4">
      <c r="B218" s="86"/>
      <c r="C218" s="86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</row>
    <row r="219" spans="2:22" ht="34.5" customHeight="1" x14ac:dyDescent="0.4"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</row>
    <row r="220" spans="2:22" ht="34.5" customHeight="1" x14ac:dyDescent="0.4"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</row>
    <row r="223" spans="2:22" x14ac:dyDescent="0.25">
      <c r="B223" s="78" t="s">
        <v>300</v>
      </c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</row>
    <row r="224" spans="2:22" x14ac:dyDescent="0.25"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</row>
    <row r="225" spans="2:22" ht="24" x14ac:dyDescent="0.4">
      <c r="B225" s="79" t="s">
        <v>270</v>
      </c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</row>
    <row r="226" spans="2:22" ht="24" x14ac:dyDescent="0.4">
      <c r="B226" s="80" t="s">
        <v>271</v>
      </c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</row>
    <row r="227" spans="2:22" ht="24" x14ac:dyDescent="0.4">
      <c r="B227" s="81" t="s">
        <v>301</v>
      </c>
      <c r="C227" s="81"/>
      <c r="D227" s="81"/>
      <c r="E227" s="81"/>
      <c r="F227" s="81"/>
      <c r="G227" s="81"/>
      <c r="H227" s="81"/>
      <c r="I227" s="81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</row>
    <row r="228" spans="2:22" ht="14.25" customHeight="1" x14ac:dyDescent="0.4"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</row>
    <row r="229" spans="2:22" ht="24" x14ac:dyDescent="0.4">
      <c r="B229" s="80" t="s">
        <v>273</v>
      </c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</row>
    <row r="230" spans="2:22" ht="14.25" customHeight="1" x14ac:dyDescent="0.4"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</row>
    <row r="231" spans="2:22" ht="24" x14ac:dyDescent="0.4">
      <c r="B231" s="81" t="s">
        <v>289</v>
      </c>
      <c r="C231" s="81"/>
      <c r="D231" s="81"/>
      <c r="E231" s="81"/>
      <c r="F231" s="81"/>
      <c r="G231" s="81"/>
      <c r="H231" s="81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</row>
    <row r="232" spans="2:22" ht="6.75" customHeight="1" x14ac:dyDescent="0.4"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</row>
    <row r="233" spans="2:22" ht="24" x14ac:dyDescent="0.4">
      <c r="B233" s="80" t="s">
        <v>275</v>
      </c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</row>
    <row r="234" spans="2:22" ht="24" x14ac:dyDescent="0.4">
      <c r="B234" s="81" t="s">
        <v>276</v>
      </c>
      <c r="C234" s="81"/>
      <c r="D234" s="81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</row>
    <row r="235" spans="2:22" ht="9" customHeight="1" x14ac:dyDescent="1">
      <c r="B235" s="82"/>
      <c r="C235" s="83"/>
    </row>
    <row r="236" spans="2:22" ht="24" x14ac:dyDescent="0.4">
      <c r="B236" s="80" t="s">
        <v>277</v>
      </c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</row>
    <row r="237" spans="2:22" ht="7.5" customHeight="1" x14ac:dyDescent="0.4"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</row>
    <row r="238" spans="2:22" ht="24" x14ac:dyDescent="0.4">
      <c r="B238" s="81" t="s">
        <v>291</v>
      </c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0"/>
      <c r="S238" s="80"/>
      <c r="T238" s="80"/>
      <c r="U238" s="80"/>
    </row>
    <row r="239" spans="2:22" ht="12" customHeight="1" x14ac:dyDescent="0.4"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</row>
    <row r="240" spans="2:22" ht="24" x14ac:dyDescent="0.4">
      <c r="B240" s="80" t="s">
        <v>279</v>
      </c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</row>
    <row r="241" spans="2:22" ht="24" x14ac:dyDescent="0.4">
      <c r="B241" s="81" t="s">
        <v>302</v>
      </c>
      <c r="C241" s="81"/>
      <c r="D241" s="81"/>
      <c r="E241" s="81"/>
      <c r="F241" s="81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</row>
    <row r="242" spans="2:22" ht="24" x14ac:dyDescent="0.4">
      <c r="B242" s="79" t="s">
        <v>281</v>
      </c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</row>
    <row r="243" spans="2:22" ht="17.25" customHeight="1" x14ac:dyDescent="0.25">
      <c r="B243" s="84" t="s">
        <v>303</v>
      </c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</row>
    <row r="244" spans="2:22" ht="26.25" customHeight="1" x14ac:dyDescent="0.25"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</row>
    <row r="245" spans="2:22" ht="21" customHeight="1" x14ac:dyDescent="0.4"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</row>
    <row r="246" spans="2:22" ht="21" customHeight="1" x14ac:dyDescent="0.4"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</row>
    <row r="247" spans="2:22" ht="21" customHeight="1" x14ac:dyDescent="0.4"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</row>
    <row r="248" spans="2:22" ht="21" customHeight="1" x14ac:dyDescent="0.4"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</row>
    <row r="249" spans="2:22" ht="21" customHeight="1" x14ac:dyDescent="0.4"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</row>
    <row r="250" spans="2:22" ht="21" customHeight="1" x14ac:dyDescent="0.4"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</row>
    <row r="251" spans="2:22" ht="21" customHeight="1" x14ac:dyDescent="0.4"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</row>
    <row r="252" spans="2:22" ht="21" customHeight="1" x14ac:dyDescent="0.4"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</row>
    <row r="253" spans="2:22" ht="21" customHeight="1" x14ac:dyDescent="0.4"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</row>
    <row r="254" spans="2:22" ht="21" customHeight="1" x14ac:dyDescent="0.4"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</row>
    <row r="256" spans="2:22" x14ac:dyDescent="0.25">
      <c r="B256" s="78" t="s">
        <v>304</v>
      </c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</row>
    <row r="257" spans="2:22" x14ac:dyDescent="0.25"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</row>
    <row r="258" spans="2:22" ht="24" x14ac:dyDescent="0.4">
      <c r="B258" s="79" t="s">
        <v>270</v>
      </c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</row>
    <row r="259" spans="2:22" ht="24" x14ac:dyDescent="0.4">
      <c r="B259" s="80" t="s">
        <v>271</v>
      </c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</row>
    <row r="260" spans="2:22" ht="24" x14ac:dyDescent="0.4">
      <c r="B260" s="81" t="s">
        <v>301</v>
      </c>
      <c r="C260" s="81"/>
      <c r="D260" s="81"/>
      <c r="E260" s="81"/>
      <c r="F260" s="81"/>
      <c r="G260" s="81"/>
      <c r="H260" s="81"/>
      <c r="I260" s="81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</row>
    <row r="261" spans="2:22" ht="6" customHeight="1" x14ac:dyDescent="0.4"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</row>
    <row r="262" spans="2:22" ht="24" x14ac:dyDescent="0.4">
      <c r="B262" s="80" t="s">
        <v>273</v>
      </c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</row>
    <row r="263" spans="2:22" ht="6" customHeight="1" x14ac:dyDescent="0.4"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</row>
    <row r="264" spans="2:22" ht="24" x14ac:dyDescent="0.4">
      <c r="B264" s="81" t="s">
        <v>289</v>
      </c>
      <c r="C264" s="81"/>
      <c r="D264" s="81"/>
      <c r="E264" s="81"/>
      <c r="F264" s="81"/>
      <c r="G264" s="81"/>
      <c r="H264" s="81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</row>
    <row r="265" spans="2:22" ht="9.75" customHeight="1" x14ac:dyDescent="0.4"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</row>
    <row r="266" spans="2:22" ht="24" x14ac:dyDescent="0.4">
      <c r="B266" s="80" t="s">
        <v>275</v>
      </c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</row>
    <row r="267" spans="2:22" ht="24" x14ac:dyDescent="0.4">
      <c r="B267" s="81" t="s">
        <v>305</v>
      </c>
      <c r="C267" s="81"/>
      <c r="D267" s="81"/>
      <c r="E267" s="81"/>
      <c r="F267" s="81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</row>
    <row r="268" spans="2:22" ht="12.75" customHeight="1" x14ac:dyDescent="1">
      <c r="B268" s="82"/>
      <c r="C268" s="83"/>
    </row>
    <row r="269" spans="2:22" ht="24" x14ac:dyDescent="0.4">
      <c r="B269" s="80" t="s">
        <v>277</v>
      </c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</row>
    <row r="270" spans="2:22" ht="6.75" customHeight="1" x14ac:dyDescent="0.4"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</row>
    <row r="271" spans="2:22" ht="24" x14ac:dyDescent="0.4">
      <c r="B271" s="81" t="s">
        <v>291</v>
      </c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0"/>
      <c r="S271" s="80"/>
      <c r="T271" s="80"/>
      <c r="U271" s="80"/>
    </row>
    <row r="272" spans="2:22" ht="17.25" customHeight="1" x14ac:dyDescent="0.4"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</row>
    <row r="273" spans="2:22" ht="24" x14ac:dyDescent="0.4">
      <c r="B273" s="80" t="s">
        <v>279</v>
      </c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</row>
    <row r="274" spans="2:22" ht="24" x14ac:dyDescent="0.4">
      <c r="B274" s="81" t="s">
        <v>306</v>
      </c>
      <c r="C274" s="81"/>
      <c r="D274" s="81"/>
      <c r="E274" s="81"/>
      <c r="F274" s="81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</row>
    <row r="275" spans="2:22" ht="24" x14ac:dyDescent="0.4">
      <c r="B275" s="79" t="s">
        <v>281</v>
      </c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</row>
    <row r="276" spans="2:22" ht="15" customHeight="1" x14ac:dyDescent="0.25">
      <c r="B276" s="84" t="s">
        <v>307</v>
      </c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</row>
    <row r="277" spans="2:22" ht="30.75" customHeight="1" x14ac:dyDescent="0.25"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</row>
    <row r="278" spans="2:22" ht="30.75" customHeight="1" x14ac:dyDescent="0.4"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</row>
    <row r="279" spans="2:22" ht="30.75" customHeight="1" x14ac:dyDescent="0.4"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</row>
    <row r="280" spans="2:22" ht="30.75" customHeight="1" x14ac:dyDescent="0.4"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</row>
    <row r="281" spans="2:22" ht="30.75" customHeight="1" x14ac:dyDescent="0.4"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</row>
    <row r="282" spans="2:22" ht="30.75" customHeight="1" x14ac:dyDescent="0.4"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</row>
    <row r="283" spans="2:22" ht="30.75" customHeight="1" x14ac:dyDescent="0.4"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</row>
    <row r="287" spans="2:22" x14ac:dyDescent="0.25">
      <c r="B287" s="78" t="s">
        <v>308</v>
      </c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</row>
    <row r="288" spans="2:22" x14ac:dyDescent="0.25"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</row>
    <row r="289" spans="2:22" ht="24" x14ac:dyDescent="0.4">
      <c r="B289" s="79" t="s">
        <v>270</v>
      </c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</row>
    <row r="290" spans="2:22" ht="24" x14ac:dyDescent="0.4">
      <c r="B290" s="80" t="s">
        <v>271</v>
      </c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</row>
    <row r="291" spans="2:22" ht="24" x14ac:dyDescent="0.4">
      <c r="B291" s="81" t="s">
        <v>309</v>
      </c>
      <c r="C291" s="81"/>
      <c r="D291" s="81"/>
      <c r="E291" s="81"/>
      <c r="F291" s="81"/>
      <c r="G291" s="81"/>
      <c r="H291" s="81"/>
      <c r="I291" s="81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</row>
    <row r="292" spans="2:22" ht="24" x14ac:dyDescent="0.4"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</row>
    <row r="293" spans="2:22" ht="24" x14ac:dyDescent="0.4">
      <c r="B293" s="80" t="s">
        <v>273</v>
      </c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</row>
    <row r="294" spans="2:22" ht="14.25" customHeight="1" x14ac:dyDescent="0.4">
      <c r="B294" s="80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</row>
    <row r="295" spans="2:22" ht="24" x14ac:dyDescent="0.4">
      <c r="B295" s="81" t="s">
        <v>310</v>
      </c>
      <c r="C295" s="81"/>
      <c r="D295" s="81"/>
      <c r="E295" s="81"/>
      <c r="F295" s="81"/>
      <c r="G295" s="81"/>
      <c r="H295" s="81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</row>
    <row r="296" spans="2:22" ht="6" customHeight="1" x14ac:dyDescent="0.4"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</row>
    <row r="297" spans="2:22" ht="24" x14ac:dyDescent="0.4">
      <c r="B297" s="80" t="s">
        <v>275</v>
      </c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</row>
    <row r="298" spans="2:22" ht="24" x14ac:dyDescent="0.4">
      <c r="B298" s="81" t="s">
        <v>311</v>
      </c>
      <c r="C298" s="81"/>
      <c r="D298" s="81"/>
      <c r="E298" s="81"/>
      <c r="F298" s="81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</row>
    <row r="299" spans="2:22" ht="16.5" customHeight="1" x14ac:dyDescent="1">
      <c r="B299" s="82"/>
      <c r="C299" s="83"/>
    </row>
    <row r="300" spans="2:22" ht="24" x14ac:dyDescent="0.4">
      <c r="B300" s="80" t="s">
        <v>277</v>
      </c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</row>
    <row r="301" spans="2:22" ht="10.5" customHeight="1" x14ac:dyDescent="0.4"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</row>
    <row r="302" spans="2:22" ht="42" customHeight="1" x14ac:dyDescent="0.4">
      <c r="B302" s="87" t="s">
        <v>312</v>
      </c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0"/>
      <c r="S302" s="80"/>
      <c r="T302" s="80"/>
      <c r="U302" s="80"/>
    </row>
    <row r="303" spans="2:22" ht="30" customHeight="1" x14ac:dyDescent="0.4"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0"/>
      <c r="S303" s="80"/>
      <c r="T303" s="80"/>
      <c r="U303" s="80"/>
    </row>
    <row r="304" spans="2:22" ht="24" x14ac:dyDescent="0.4">
      <c r="B304" s="80" t="s">
        <v>279</v>
      </c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</row>
    <row r="305" spans="2:21" ht="24" x14ac:dyDescent="0.4">
      <c r="B305" s="81" t="s">
        <v>313</v>
      </c>
      <c r="C305" s="81"/>
      <c r="D305" s="81"/>
      <c r="E305" s="81"/>
      <c r="F305" s="81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</row>
    <row r="306" spans="2:21" ht="24" x14ac:dyDescent="0.4">
      <c r="B306" s="79" t="s">
        <v>281</v>
      </c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</row>
    <row r="307" spans="2:21" ht="21.75" customHeight="1" x14ac:dyDescent="0.25">
      <c r="B307" s="84" t="s">
        <v>314</v>
      </c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</row>
    <row r="308" spans="2:21" ht="48.75" customHeight="1" x14ac:dyDescent="0.25"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</row>
    <row r="309" spans="2:21" ht="31.5" customHeight="1" x14ac:dyDescent="0.25"/>
    <row r="327" spans="2:22" x14ac:dyDescent="0.25">
      <c r="B327" s="78" t="s">
        <v>315</v>
      </c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</row>
    <row r="328" spans="2:22" x14ac:dyDescent="0.25"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</row>
    <row r="329" spans="2:22" ht="24" x14ac:dyDescent="0.4">
      <c r="B329" s="79" t="s">
        <v>270</v>
      </c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</row>
    <row r="330" spans="2:22" ht="24" x14ac:dyDescent="0.4">
      <c r="B330" s="80" t="s">
        <v>271</v>
      </c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</row>
    <row r="331" spans="2:22" ht="24" x14ac:dyDescent="0.4">
      <c r="B331" s="81" t="s">
        <v>316</v>
      </c>
      <c r="C331" s="81"/>
      <c r="D331" s="81"/>
      <c r="E331" s="81"/>
      <c r="F331" s="81"/>
      <c r="G331" s="81"/>
      <c r="H331" s="81"/>
      <c r="I331" s="81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</row>
    <row r="332" spans="2:22" ht="24" x14ac:dyDescent="0.4">
      <c r="B332" s="80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</row>
    <row r="333" spans="2:22" ht="24" x14ac:dyDescent="0.4">
      <c r="B333" s="80" t="s">
        <v>273</v>
      </c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</row>
    <row r="334" spans="2:22" ht="12" customHeight="1" x14ac:dyDescent="0.4">
      <c r="B334" s="80"/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</row>
    <row r="335" spans="2:22" ht="24" x14ac:dyDescent="0.4">
      <c r="B335" s="81" t="s">
        <v>317</v>
      </c>
      <c r="C335" s="81"/>
      <c r="D335" s="81"/>
      <c r="E335" s="81"/>
      <c r="F335" s="81"/>
      <c r="G335" s="81"/>
      <c r="H335" s="81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</row>
    <row r="336" spans="2:22" ht="10.5" customHeight="1" x14ac:dyDescent="0.4">
      <c r="B336" s="80"/>
      <c r="C336" s="8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</row>
    <row r="337" spans="2:22" ht="24" x14ac:dyDescent="0.4">
      <c r="B337" s="80" t="s">
        <v>275</v>
      </c>
      <c r="C337" s="8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</row>
    <row r="338" spans="2:22" ht="24" x14ac:dyDescent="0.4">
      <c r="B338" s="81" t="s">
        <v>318</v>
      </c>
      <c r="C338" s="81"/>
      <c r="D338" s="81"/>
      <c r="E338" s="81"/>
      <c r="F338" s="81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</row>
    <row r="339" spans="2:22" ht="17.25" customHeight="1" x14ac:dyDescent="1">
      <c r="B339" s="82"/>
      <c r="C339" s="83"/>
    </row>
    <row r="340" spans="2:22" ht="24" x14ac:dyDescent="0.4">
      <c r="B340" s="80" t="s">
        <v>277</v>
      </c>
      <c r="C340" s="8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</row>
    <row r="341" spans="2:22" ht="16.5" customHeight="1" x14ac:dyDescent="0.4">
      <c r="B341" s="80"/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</row>
    <row r="342" spans="2:22" ht="12.75" customHeight="1" x14ac:dyDescent="0.4">
      <c r="B342" s="87" t="s">
        <v>319</v>
      </c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0"/>
      <c r="S342" s="80"/>
      <c r="T342" s="80"/>
      <c r="U342" s="80"/>
    </row>
    <row r="343" spans="2:22" ht="19.5" customHeight="1" x14ac:dyDescent="0.4"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0"/>
      <c r="S343" s="80"/>
      <c r="T343" s="80"/>
      <c r="U343" s="80"/>
    </row>
    <row r="344" spans="2:22" ht="24" x14ac:dyDescent="0.4">
      <c r="B344" s="80" t="s">
        <v>279</v>
      </c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</row>
    <row r="345" spans="2:22" ht="24" x14ac:dyDescent="0.4">
      <c r="B345" s="81" t="s">
        <v>320</v>
      </c>
      <c r="C345" s="81"/>
      <c r="D345" s="81"/>
      <c r="E345" s="81"/>
      <c r="F345" s="81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</row>
    <row r="346" spans="2:22" ht="24" x14ac:dyDescent="0.4">
      <c r="B346" s="79" t="s">
        <v>281</v>
      </c>
      <c r="C346" s="8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</row>
    <row r="347" spans="2:22" x14ac:dyDescent="0.25">
      <c r="B347" s="84" t="s">
        <v>321</v>
      </c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</row>
    <row r="348" spans="2:22" x14ac:dyDescent="0.25"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</row>
    <row r="367" spans="2:22" x14ac:dyDescent="0.25">
      <c r="B367" s="78" t="s">
        <v>322</v>
      </c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</row>
    <row r="368" spans="2:22" x14ac:dyDescent="0.25"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</row>
    <row r="369" spans="2:22" ht="24" x14ac:dyDescent="0.4">
      <c r="B369" s="79" t="s">
        <v>270</v>
      </c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</row>
    <row r="370" spans="2:22" ht="24" x14ac:dyDescent="0.4">
      <c r="B370" s="80" t="s">
        <v>271</v>
      </c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</row>
    <row r="371" spans="2:22" ht="24" x14ac:dyDescent="0.4">
      <c r="B371" s="81" t="s">
        <v>323</v>
      </c>
      <c r="C371" s="81"/>
      <c r="D371" s="81"/>
      <c r="E371" s="81"/>
      <c r="F371" s="81"/>
      <c r="G371" s="81"/>
      <c r="H371" s="81"/>
      <c r="I371" s="81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</row>
    <row r="372" spans="2:22" ht="24" x14ac:dyDescent="0.4"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</row>
    <row r="373" spans="2:22" ht="24" x14ac:dyDescent="0.4">
      <c r="B373" s="80" t="s">
        <v>273</v>
      </c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</row>
    <row r="374" spans="2:22" ht="15" customHeight="1" x14ac:dyDescent="0.4"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</row>
    <row r="375" spans="2:22" ht="24" x14ac:dyDescent="0.4">
      <c r="B375" s="81" t="s">
        <v>324</v>
      </c>
      <c r="C375" s="81"/>
      <c r="D375" s="81"/>
      <c r="E375" s="81"/>
      <c r="F375" s="81"/>
      <c r="G375" s="81"/>
      <c r="H375" s="81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</row>
    <row r="376" spans="2:22" ht="24" x14ac:dyDescent="0.4"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</row>
    <row r="377" spans="2:22" ht="24" x14ac:dyDescent="0.4">
      <c r="B377" s="80" t="s">
        <v>275</v>
      </c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</row>
    <row r="378" spans="2:22" ht="24" x14ac:dyDescent="0.4">
      <c r="B378" s="81" t="s">
        <v>318</v>
      </c>
      <c r="C378" s="81"/>
      <c r="D378" s="81"/>
      <c r="E378" s="81"/>
      <c r="F378" s="81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</row>
    <row r="379" spans="2:22" ht="18" customHeight="1" x14ac:dyDescent="1">
      <c r="B379" s="82"/>
      <c r="C379" s="83"/>
    </row>
    <row r="380" spans="2:22" ht="24" x14ac:dyDescent="0.4">
      <c r="B380" s="80" t="s">
        <v>277</v>
      </c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</row>
    <row r="381" spans="2:22" ht="15" customHeight="1" x14ac:dyDescent="0.4">
      <c r="B381" s="80"/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</row>
    <row r="382" spans="2:22" ht="10.5" customHeight="1" x14ac:dyDescent="0.4">
      <c r="B382" s="87" t="s">
        <v>325</v>
      </c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0"/>
      <c r="S382" s="80"/>
      <c r="T382" s="80"/>
      <c r="U382" s="80"/>
    </row>
    <row r="383" spans="2:22" ht="24" x14ac:dyDescent="0.4"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0"/>
      <c r="S383" s="80"/>
      <c r="T383" s="80"/>
      <c r="U383" s="80"/>
    </row>
    <row r="384" spans="2:22" ht="24" x14ac:dyDescent="0.4">
      <c r="B384" s="80" t="s">
        <v>279</v>
      </c>
      <c r="C384" s="8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</row>
    <row r="385" spans="2:21" ht="24" x14ac:dyDescent="0.4">
      <c r="B385" s="81" t="s">
        <v>326</v>
      </c>
      <c r="C385" s="81"/>
      <c r="D385" s="81"/>
      <c r="E385" s="81"/>
      <c r="F385" s="81"/>
      <c r="G385" s="81"/>
      <c r="H385" s="81"/>
      <c r="I385" s="81"/>
      <c r="J385" s="81"/>
      <c r="K385" s="81"/>
      <c r="L385" s="80"/>
      <c r="M385" s="80"/>
      <c r="N385" s="80"/>
      <c r="O385" s="80"/>
      <c r="P385" s="80"/>
      <c r="Q385" s="80"/>
      <c r="R385" s="80"/>
      <c r="S385" s="80"/>
      <c r="T385" s="80"/>
      <c r="U385" s="80"/>
    </row>
    <row r="386" spans="2:21" ht="24" x14ac:dyDescent="0.4">
      <c r="B386" s="79" t="s">
        <v>281</v>
      </c>
      <c r="C386" s="80"/>
      <c r="D386" s="80"/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</row>
    <row r="387" spans="2:21" ht="23.25" customHeight="1" x14ac:dyDescent="0.25">
      <c r="B387" s="84" t="s">
        <v>327</v>
      </c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</row>
    <row r="388" spans="2:21" ht="25.5" customHeight="1" x14ac:dyDescent="0.25"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</row>
    <row r="445" spans="2:22" x14ac:dyDescent="0.25">
      <c r="B445" s="78" t="s">
        <v>328</v>
      </c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</row>
    <row r="446" spans="2:22" x14ac:dyDescent="0.25"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</row>
    <row r="447" spans="2:22" ht="24" x14ac:dyDescent="0.4">
      <c r="B447" s="79" t="s">
        <v>270</v>
      </c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</row>
    <row r="448" spans="2:22" ht="24" x14ac:dyDescent="0.4">
      <c r="B448" s="80" t="s">
        <v>271</v>
      </c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</row>
    <row r="449" spans="2:22" ht="24" x14ac:dyDescent="0.4">
      <c r="B449" s="81" t="s">
        <v>329</v>
      </c>
      <c r="C449" s="81"/>
      <c r="D449" s="81"/>
      <c r="E449" s="81"/>
      <c r="F449" s="81"/>
      <c r="G449" s="81"/>
      <c r="H449" s="81"/>
      <c r="I449" s="81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</row>
    <row r="450" spans="2:22" ht="24" x14ac:dyDescent="0.4"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</row>
    <row r="451" spans="2:22" ht="24" x14ac:dyDescent="0.4">
      <c r="B451" s="80" t="s">
        <v>273</v>
      </c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</row>
    <row r="452" spans="2:22" ht="24" x14ac:dyDescent="0.4">
      <c r="B452" s="80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</row>
    <row r="453" spans="2:22" ht="24" x14ac:dyDescent="0.4">
      <c r="B453" s="81" t="s">
        <v>330</v>
      </c>
      <c r="C453" s="81"/>
      <c r="D453" s="81"/>
      <c r="E453" s="81"/>
      <c r="F453" s="81"/>
      <c r="G453" s="81"/>
      <c r="H453" s="81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</row>
    <row r="454" spans="2:22" ht="24" x14ac:dyDescent="0.4">
      <c r="B454" s="80" t="s">
        <v>275</v>
      </c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</row>
    <row r="455" spans="2:22" ht="24" x14ac:dyDescent="0.4">
      <c r="B455" s="81" t="s">
        <v>319</v>
      </c>
      <c r="C455" s="81"/>
      <c r="D455" s="81"/>
      <c r="E455" s="81"/>
      <c r="F455" s="81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</row>
    <row r="456" spans="2:22" ht="23.25" customHeight="1" x14ac:dyDescent="1">
      <c r="B456" s="82"/>
      <c r="C456" s="83"/>
    </row>
    <row r="457" spans="2:22" ht="24" x14ac:dyDescent="0.4">
      <c r="B457" s="80" t="s">
        <v>277</v>
      </c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</row>
    <row r="458" spans="2:22" ht="24" x14ac:dyDescent="0.4">
      <c r="B458" s="87" t="s">
        <v>319</v>
      </c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0"/>
      <c r="S458" s="80"/>
      <c r="T458" s="80"/>
      <c r="U458" s="80"/>
    </row>
    <row r="459" spans="2:22" ht="24" x14ac:dyDescent="0.4">
      <c r="B459" s="81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0"/>
      <c r="S459" s="80"/>
      <c r="T459" s="80"/>
      <c r="U459" s="80"/>
    </row>
    <row r="460" spans="2:22" ht="24" x14ac:dyDescent="0.4">
      <c r="B460" s="80" t="s">
        <v>279</v>
      </c>
      <c r="C460" s="80"/>
      <c r="D460" s="80"/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</row>
    <row r="461" spans="2:22" ht="24" x14ac:dyDescent="0.4">
      <c r="B461" s="81" t="s">
        <v>331</v>
      </c>
      <c r="C461" s="81"/>
      <c r="D461" s="81"/>
      <c r="E461" s="81"/>
      <c r="F461" s="81"/>
      <c r="G461" s="81"/>
      <c r="H461" s="81"/>
      <c r="I461" s="81"/>
      <c r="J461" s="81"/>
      <c r="K461" s="81"/>
      <c r="L461" s="80"/>
      <c r="M461" s="80"/>
      <c r="N461" s="80"/>
      <c r="O461" s="80"/>
      <c r="P461" s="80"/>
      <c r="Q461" s="80"/>
      <c r="R461" s="80"/>
      <c r="S461" s="80"/>
      <c r="T461" s="80"/>
      <c r="U461" s="80"/>
    </row>
    <row r="462" spans="2:22" ht="24" x14ac:dyDescent="0.4">
      <c r="B462" s="79" t="s">
        <v>281</v>
      </c>
      <c r="C462" s="80"/>
      <c r="D462" s="80"/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</row>
    <row r="463" spans="2:22" ht="49.5" customHeight="1" x14ac:dyDescent="0.25">
      <c r="B463" s="84" t="s">
        <v>332</v>
      </c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</row>
    <row r="464" spans="2:22" ht="153" customHeight="1" x14ac:dyDescent="0.25"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</row>
    <row r="465" spans="2:21" ht="25.5" customHeight="1" x14ac:dyDescent="0.4"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</row>
    <row r="466" spans="2:21" ht="42.75" customHeight="1" x14ac:dyDescent="0.4"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</row>
    <row r="467" spans="2:21" ht="22.5" customHeight="1" x14ac:dyDescent="0.4"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</row>
    <row r="468" spans="2:21" ht="39.75" customHeight="1" x14ac:dyDescent="0.4"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</row>
    <row r="469" spans="2:21" ht="26.25" customHeight="1" x14ac:dyDescent="0.4"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</row>
    <row r="470" spans="2:21" ht="20.25" customHeight="1" x14ac:dyDescent="0.4"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</row>
    <row r="471" spans="2:21" ht="30.75" customHeight="1" x14ac:dyDescent="0.4"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</row>
    <row r="472" spans="2:21" ht="20.25" customHeight="1" x14ac:dyDescent="0.4"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</row>
    <row r="473" spans="2:21" ht="24" customHeight="1" x14ac:dyDescent="0.4"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</row>
    <row r="474" spans="2:21" ht="31.5" customHeight="1" x14ac:dyDescent="0.4"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</row>
    <row r="475" spans="2:21" ht="22.5" customHeight="1" x14ac:dyDescent="0.4"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</row>
    <row r="476" spans="2:21" ht="22.5" customHeight="1" x14ac:dyDescent="0.4"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</row>
    <row r="477" spans="2:21" ht="23.25" customHeight="1" x14ac:dyDescent="0.4"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</row>
    <row r="478" spans="2:21" ht="23.25" customHeight="1" x14ac:dyDescent="0.4"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</row>
    <row r="479" spans="2:21" ht="23.25" customHeight="1" x14ac:dyDescent="0.4"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</row>
    <row r="480" spans="2:21" ht="23.25" customHeight="1" x14ac:dyDescent="0.4"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</row>
    <row r="481" spans="2:21" ht="23.25" customHeight="1" x14ac:dyDescent="0.4"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</row>
    <row r="482" spans="2:21" ht="23.25" customHeight="1" x14ac:dyDescent="0.4"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</row>
    <row r="483" spans="2:21" ht="23.25" customHeight="1" x14ac:dyDescent="0.4"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</row>
    <row r="484" spans="2:21" ht="23.25" customHeight="1" x14ac:dyDescent="0.4"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</row>
    <row r="485" spans="2:21" ht="23.25" customHeight="1" x14ac:dyDescent="0.4"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</row>
    <row r="486" spans="2:21" ht="23.25" customHeight="1" x14ac:dyDescent="0.4"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</row>
    <row r="487" spans="2:21" ht="16.5" customHeight="1" x14ac:dyDescent="0.4"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</row>
    <row r="488" spans="2:21" ht="40.5" customHeight="1" x14ac:dyDescent="0.35">
      <c r="B488" s="88" t="s">
        <v>333</v>
      </c>
      <c r="C488" s="88"/>
      <c r="D488" s="88"/>
    </row>
    <row r="490" spans="2:21" ht="24" x14ac:dyDescent="0.4">
      <c r="B490" s="79" t="s">
        <v>281</v>
      </c>
      <c r="C490" s="80"/>
    </row>
    <row r="491" spans="2:21" x14ac:dyDescent="0.25">
      <c r="B491" s="89" t="s">
        <v>334</v>
      </c>
      <c r="C491" s="89"/>
      <c r="D491" s="89"/>
      <c r="E491" s="89"/>
      <c r="F491" s="89"/>
      <c r="G491" s="89"/>
      <c r="H491" s="89"/>
      <c r="I491" s="89"/>
      <c r="J491" s="89"/>
      <c r="K491" s="89"/>
    </row>
    <row r="492" spans="2:21" x14ac:dyDescent="0.25">
      <c r="B492" s="89"/>
      <c r="C492" s="89"/>
      <c r="D492" s="89"/>
      <c r="E492" s="89"/>
      <c r="F492" s="89"/>
      <c r="G492" s="89"/>
      <c r="H492" s="89"/>
      <c r="I492" s="89"/>
      <c r="J492" s="89"/>
      <c r="K492" s="89"/>
    </row>
    <row r="493" spans="2:21" x14ac:dyDescent="0.25">
      <c r="B493" s="89"/>
      <c r="C493" s="89"/>
      <c r="D493" s="89"/>
      <c r="E493" s="89"/>
      <c r="F493" s="89"/>
      <c r="G493" s="89"/>
      <c r="H493" s="89"/>
      <c r="I493" s="89"/>
      <c r="J493" s="89"/>
      <c r="K493" s="89"/>
    </row>
    <row r="521" spans="2:9" ht="21" customHeight="1" x14ac:dyDescent="0.25">
      <c r="B521" s="88" t="s">
        <v>335</v>
      </c>
      <c r="C521" s="88"/>
      <c r="D521" s="88"/>
      <c r="E521" s="88"/>
      <c r="F521" s="88"/>
      <c r="G521" s="88"/>
    </row>
    <row r="522" spans="2:9" x14ac:dyDescent="0.25">
      <c r="B522" s="88"/>
      <c r="C522" s="88"/>
      <c r="D522" s="88"/>
      <c r="E522" s="88"/>
      <c r="F522" s="88"/>
      <c r="G522" s="88"/>
    </row>
    <row r="525" spans="2:9" ht="24" x14ac:dyDescent="0.4">
      <c r="B525" s="79" t="s">
        <v>281</v>
      </c>
      <c r="C525" s="80"/>
    </row>
    <row r="527" spans="2:9" ht="36.75" customHeight="1" x14ac:dyDescent="0.25">
      <c r="B527" s="90" t="s">
        <v>336</v>
      </c>
      <c r="C527" s="91"/>
      <c r="D527" s="91"/>
      <c r="E527" s="91"/>
      <c r="F527" s="91"/>
      <c r="G527" s="91"/>
      <c r="H527" s="91"/>
      <c r="I527" s="91"/>
    </row>
    <row r="528" spans="2:9" ht="45.75" customHeight="1" x14ac:dyDescent="0.25">
      <c r="B528" s="91"/>
      <c r="C528" s="91"/>
      <c r="D528" s="91"/>
      <c r="E528" s="91"/>
      <c r="F528" s="91"/>
      <c r="G528" s="91"/>
      <c r="H528" s="91"/>
      <c r="I528" s="91"/>
    </row>
    <row r="529" spans="2:9" ht="24" customHeight="1" x14ac:dyDescent="0.25">
      <c r="B529" s="91"/>
      <c r="C529" s="91"/>
      <c r="D529" s="91"/>
      <c r="E529" s="91"/>
      <c r="F529" s="91"/>
      <c r="G529" s="91"/>
      <c r="H529" s="91"/>
      <c r="I529" s="91"/>
    </row>
    <row r="532" spans="2:9" x14ac:dyDescent="0.25">
      <c r="B532" t="s">
        <v>337</v>
      </c>
    </row>
  </sheetData>
  <mergeCells count="75">
    <mergeCell ref="B491:K493"/>
    <mergeCell ref="B521:G522"/>
    <mergeCell ref="B527:I529"/>
    <mergeCell ref="B453:H453"/>
    <mergeCell ref="B455:F455"/>
    <mergeCell ref="B458:Q459"/>
    <mergeCell ref="B461:K461"/>
    <mergeCell ref="B463:U464"/>
    <mergeCell ref="B488:D488"/>
    <mergeCell ref="B378:F378"/>
    <mergeCell ref="B382:Q383"/>
    <mergeCell ref="B385:K385"/>
    <mergeCell ref="B387:U388"/>
    <mergeCell ref="B445:V446"/>
    <mergeCell ref="B449:I449"/>
    <mergeCell ref="B342:Q343"/>
    <mergeCell ref="B345:F345"/>
    <mergeCell ref="B347:U348"/>
    <mergeCell ref="B367:V368"/>
    <mergeCell ref="B371:I371"/>
    <mergeCell ref="B375:H375"/>
    <mergeCell ref="B305:F305"/>
    <mergeCell ref="B307:U308"/>
    <mergeCell ref="B327:V328"/>
    <mergeCell ref="B331:I331"/>
    <mergeCell ref="B335:H335"/>
    <mergeCell ref="B338:F338"/>
    <mergeCell ref="B276:U277"/>
    <mergeCell ref="B287:V288"/>
    <mergeCell ref="B291:I291"/>
    <mergeCell ref="B295:H295"/>
    <mergeCell ref="B298:F298"/>
    <mergeCell ref="B302:Q303"/>
    <mergeCell ref="B256:V257"/>
    <mergeCell ref="B260:I260"/>
    <mergeCell ref="B264:H264"/>
    <mergeCell ref="B267:F267"/>
    <mergeCell ref="B271:Q271"/>
    <mergeCell ref="B274:F274"/>
    <mergeCell ref="B227:I227"/>
    <mergeCell ref="B231:H231"/>
    <mergeCell ref="B234:D234"/>
    <mergeCell ref="B238:Q238"/>
    <mergeCell ref="B241:F241"/>
    <mergeCell ref="B243:U244"/>
    <mergeCell ref="B181:Q181"/>
    <mergeCell ref="B184:F184"/>
    <mergeCell ref="B186:U187"/>
    <mergeCell ref="B196:P196"/>
    <mergeCell ref="B198:K198"/>
    <mergeCell ref="B223:V224"/>
    <mergeCell ref="B149:F149"/>
    <mergeCell ref="B151:U153"/>
    <mergeCell ref="B166:V167"/>
    <mergeCell ref="B170:I170"/>
    <mergeCell ref="B174:H174"/>
    <mergeCell ref="B177:D177"/>
    <mergeCell ref="B96:U98"/>
    <mergeCell ref="B131:V132"/>
    <mergeCell ref="B135:I135"/>
    <mergeCell ref="B139:H139"/>
    <mergeCell ref="B142:D142"/>
    <mergeCell ref="B146:Q146"/>
    <mergeCell ref="B22:U24"/>
    <mergeCell ref="B76:V77"/>
    <mergeCell ref="B80:I80"/>
    <mergeCell ref="B84:H84"/>
    <mergeCell ref="B87:D87"/>
    <mergeCell ref="B91:Q91"/>
    <mergeCell ref="B2:V3"/>
    <mergeCell ref="B6:I6"/>
    <mergeCell ref="B10:H10"/>
    <mergeCell ref="B13:D13"/>
    <mergeCell ref="B17:Q17"/>
    <mergeCell ref="B20:G20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3855fd0e-2e9a-4fcc-9552-878a0fe4a05d}" enabled="0" method="" siteId="{3855fd0e-2e9a-4fcc-9552-878a0fe4a05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Hoja1</vt:lpstr>
      <vt:lpstr>Diagrama entidad relacion</vt:lpstr>
      <vt:lpstr>Informacion</vt:lpstr>
      <vt:lpstr>Diagrama relacional</vt:lpstr>
      <vt:lpstr>Diccionario de datos</vt:lpstr>
      <vt:lpstr>Consultas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Raul Zarabanda  Lopez</dc:creator>
  <cp:keywords/>
  <dc:description/>
  <cp:lastModifiedBy>Quiroga1, Andres</cp:lastModifiedBy>
  <cp:revision/>
  <dcterms:created xsi:type="dcterms:W3CDTF">2024-05-15T00:53:14Z</dcterms:created>
  <dcterms:modified xsi:type="dcterms:W3CDTF">2024-06-03T02:46:57Z</dcterms:modified>
  <cp:category/>
  <cp:contentStatus/>
</cp:coreProperties>
</file>